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42 Subm.  catèters venosos central , perifèric i PICC  (NO PUB)\INICI\"/>
    </mc:Choice>
  </mc:AlternateContent>
  <xr:revisionPtr revIDLastSave="0" documentId="13_ncr:1_{CED0E967-BC22-463D-B16E-44BF7CEFA7F5}" xr6:coauthVersionLast="47" xr6:coauthVersionMax="47" xr10:uidLastSave="{00000000-0000-0000-0000-000000000000}"/>
  <bookViews>
    <workbookView xWindow="-120" yWindow="-120" windowWidth="29040" windowHeight="15720" tabRatio="892" activeTab="1" xr2:uid="{00000000-000D-0000-FFFF-FFFF00000000}"/>
  </bookViews>
  <sheets>
    <sheet name="Instruccions" sheetId="14" r:id="rId1"/>
    <sheet name="LOT 1 VIES CENTRALS" sheetId="5" r:id="rId2"/>
    <sheet name="LOT 2 CAT.VEN.CEN.A.PERIFERIC" sheetId="6" r:id="rId3"/>
    <sheet name="LOT 3 PICCS ALT FLUXE ONCO" sheetId="7" r:id="rId4"/>
    <sheet name="LOT 4 PICCS ALT FLUXE UCI" sheetId="20" r:id="rId5"/>
    <sheet name="LOT 5 LINIES MITGES ONCO" sheetId="15" r:id="rId6"/>
    <sheet name="LOT 6 LINIES MITJES UCI" sheetId="23" r:id="rId7"/>
    <sheet name="LOT 7 PICC PORT" sheetId="17" r:id="rId8"/>
    <sheet name="LOT 8 FIXADOR PICC" sheetId="18" r:id="rId9"/>
    <sheet name="LOT 9 HEPARINA" sheetId="25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5" i="17" l="1"/>
  <c r="L14" i="17"/>
  <c r="L14" i="15"/>
  <c r="L16" i="15" s="1"/>
  <c r="L20" i="15" s="1"/>
  <c r="L14" i="20"/>
  <c r="L16" i="20" s="1"/>
  <c r="L20" i="20" s="1"/>
  <c r="L14" i="6"/>
  <c r="L16" i="5"/>
  <c r="L15" i="5"/>
  <c r="L17" i="25"/>
  <c r="L21" i="25" s="1"/>
  <c r="L14" i="25"/>
  <c r="L16" i="25" s="1"/>
  <c r="L20" i="25" s="1"/>
  <c r="L21" i="7"/>
  <c r="L25" i="7" s="1"/>
  <c r="L16" i="7"/>
  <c r="L17" i="23"/>
  <c r="L21" i="23" s="1"/>
  <c r="L17" i="15"/>
  <c r="L21" i="15" s="1"/>
  <c r="L14" i="23"/>
  <c r="L16" i="23" s="1"/>
  <c r="L20" i="23" s="1"/>
  <c r="L18" i="6"/>
  <c r="L22" i="6" s="1"/>
  <c r="L17" i="20"/>
  <c r="L18" i="17"/>
  <c r="L22" i="17" s="1"/>
  <c r="L17" i="18"/>
  <c r="L21" i="18" s="1"/>
  <c r="L20" i="5"/>
  <c r="L24" i="5" s="1"/>
  <c r="L18" i="7"/>
  <c r="L14" i="18"/>
  <c r="L16" i="18" s="1"/>
  <c r="L20" i="18" s="1"/>
  <c r="L15" i="7"/>
  <c r="L17" i="7"/>
  <c r="L17" i="5"/>
  <c r="L17" i="17" l="1"/>
  <c r="L21" i="17" s="1"/>
  <c r="L24" i="17" s="1"/>
  <c r="L22" i="18"/>
  <c r="L23" i="17"/>
  <c r="L22" i="15"/>
  <c r="L22" i="20"/>
  <c r="L22" i="25"/>
  <c r="L18" i="25"/>
  <c r="L18" i="23"/>
  <c r="L22" i="23"/>
  <c r="L18" i="20"/>
  <c r="L21" i="20"/>
  <c r="L23" i="15"/>
  <c r="L18" i="18"/>
  <c r="L23" i="18"/>
  <c r="L19" i="17"/>
  <c r="L18" i="15"/>
  <c r="L23" i="20" l="1"/>
  <c r="L23" i="25"/>
  <c r="L23" i="23"/>
  <c r="L14" i="7" l="1"/>
  <c r="L15" i="6"/>
  <c r="L14" i="5"/>
  <c r="L19" i="5" s="1"/>
  <c r="L20" i="7" l="1"/>
  <c r="L24" i="7" s="1"/>
  <c r="L26" i="7" s="1"/>
  <c r="L23" i="5"/>
  <c r="L25" i="5" s="1"/>
  <c r="L17" i="6"/>
  <c r="L21" i="5"/>
  <c r="L22" i="7" l="1"/>
  <c r="L27" i="7"/>
  <c r="L21" i="6"/>
  <c r="L24" i="6" s="1"/>
  <c r="L26" i="5"/>
  <c r="L19" i="6"/>
  <c r="L23" i="6" l="1"/>
</calcChain>
</file>

<file path=xl/sharedStrings.xml><?xml version="1.0" encoding="utf-8"?>
<sst xmlns="http://schemas.openxmlformats.org/spreadsheetml/2006/main" count="235" uniqueCount="52">
  <si>
    <t>Nom licitador</t>
  </si>
  <si>
    <t>Codi material</t>
  </si>
  <si>
    <t>Descripció del material</t>
  </si>
  <si>
    <t>Qt. aprox anuals</t>
  </si>
  <si>
    <t>Preu màxim unitari</t>
  </si>
  <si>
    <t>Marca</t>
  </si>
  <si>
    <t>Fabricant</t>
  </si>
  <si>
    <t>Referència licitador</t>
  </si>
  <si>
    <t>Unitats / caixa</t>
  </si>
  <si>
    <t>Embalatge</t>
  </si>
  <si>
    <t>Preu unitari ofert s/IVA</t>
  </si>
  <si>
    <t>% IVA</t>
  </si>
  <si>
    <t>Pressupost S/IVA</t>
  </si>
  <si>
    <t xml:space="preserve">Oferta licitador anual s/iva </t>
  </si>
  <si>
    <t>Pressupost màxim anual</t>
  </si>
  <si>
    <t>Diferència</t>
  </si>
  <si>
    <t>Diferència (import s/iva)</t>
  </si>
  <si>
    <t>1.- El licitador ha de complimentar les columnes de color gris clar de l'Annex Criteris Objectius</t>
  </si>
  <si>
    <t>CABLE ECG DE COMPROVACIÓ</t>
  </si>
  <si>
    <t xml:space="preserve">ANNEX CRITERIS OBJECTIUS </t>
  </si>
  <si>
    <t>ANNEX CRITERIS OBJECTIUS</t>
  </si>
  <si>
    <t>CRITERIS ECONÒMICS</t>
  </si>
  <si>
    <t>GUIA PICC J/RECTA 68cm</t>
  </si>
  <si>
    <t>Oferta licitador total s/iva (4 anys)</t>
  </si>
  <si>
    <t xml:space="preserve">Pressupost màxim de licitació s/iva (4 anys) </t>
  </si>
  <si>
    <t>Oferta licitador total a/iva (4 anys)</t>
  </si>
  <si>
    <t>CSI2025042</t>
  </si>
  <si>
    <t>LOT 1 CATÈTERS VENOSOS CENTRALS</t>
  </si>
  <si>
    <t>LOT 7   PICC PORT I CABLE ECG DE COMPROVACIÓ</t>
  </si>
  <si>
    <t>LOT 9   HEPARINA SÒDICA</t>
  </si>
  <si>
    <t>SOLUCIO HEPARINA SODICA 20 UI/ml 3ml</t>
  </si>
  <si>
    <t>SET CATETER VENOS CENTRAL 2 LLUMS 7FR 20CM</t>
  </si>
  <si>
    <t>SET CATÈTER VENOS CENTRAL 3 LLUMS 7FR 20CM</t>
  </si>
  <si>
    <t>SET CATÈTER VENOS CENTRAL 3 LLUMS 7FR 30CM</t>
  </si>
  <si>
    <t>SET CATÈTER VENOS CENTRAL 4 LLUMS 8.5FR 20CM</t>
  </si>
  <si>
    <t>LOT 2  CATÈTERS VENOSOS CENTRALS D'INSERCIÓ PERIFÈRICA SENSE ALTA PRESSIÓ</t>
  </si>
  <si>
    <t>SET CATÈTER VENÓS CENTRAL D'INSERCIÓ PERIFÈRICA 1 LLUM 
4FR 50CM</t>
  </si>
  <si>
    <t>LOT 3 CATÈTERS VENOSOS CENTRALS D'INSERCIÓ PERIFÈRICA D'ALTA PRESSIÓ PER A ONCOLOGIA</t>
  </si>
  <si>
    <t>SET CATÈTER VENÓS CENTRAL D'INSERCIÓ PERIFÈRICA D'ALTA PRESSIÓ 1 LLUM 4FR 50CM</t>
  </si>
  <si>
    <t>SET CATÈTER VENÓS CENTRAL D'INSERCIÓ PERIFÈRICA D'ALTA PRESSIÓ 1 LLUM 4FR 40CM</t>
  </si>
  <si>
    <t>SET CATÈTER VENÓS CENTRAL D'INSERCIÓ PERIFÈRICA D'ALTA PRESSIÓ 2 LLUMS 5FR 40CM</t>
  </si>
  <si>
    <t>SET CATÈTER VENÓS CENTRAL D'INSERCIÓ PERIFÈRICA D'ALTA PRESSIÓ ANTITROMBÒTIC 1 LLUM 4.5FR 50CM</t>
  </si>
  <si>
    <t>LOT 4 CATÈTERS VENOSOS CENTRALS D'INSERCIÓ PERIFÈRICA D'ALTA PRESSIÓ PER A UCI</t>
  </si>
  <si>
    <t>SET CATÈTER VENÓS CENTRAL D'INSERCIÓ PERIFÈRICA D'ALTA PRESSIÓ 2 LLUMS 5FR 50 CM</t>
  </si>
  <si>
    <t>SET PICC PORT + CABLE ECG DE COMPROVACIÓ</t>
  </si>
  <si>
    <t>LOT 8  FIXADOR SENSE SUTURES</t>
  </si>
  <si>
    <t>FIXADOR SENSE SUTURES</t>
  </si>
  <si>
    <t>LOT 6 CATÈTERS VENOSOS DE LINIA MITJANA I INSERCIÓ PERIFÈRICA PER A UCI</t>
  </si>
  <si>
    <t>SET CATÈTER VENÓS DE LINIA MITJANA I INSERCIÓ PERIFÈRICA
2 LLUMS 5FR 20CM</t>
  </si>
  <si>
    <t>LOT 5 CATÈTERS VENOSOS DE LINIA MITJANA I INSERCIÓ PERIFÈRICA PER A ONCOLOGIA</t>
  </si>
  <si>
    <t>SET CATÈTER VENÓS DE LINIA MITJANA I INSERCIÓ PERIFÈRICA
1 LLUM 4FR 20CM</t>
  </si>
  <si>
    <t>SET CATÈTER VENÓS CENTRAL D'INSERCIÓ PERIFÈRICA 2 LLUMS  5FR 50CM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</si>
</sst>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\ _€"/>
    <numFmt numFmtId="166" formatCode="#,##0.000\ [$€-C0A]"/>
    <numFmt numFmtId="167" formatCode="#,##0.00\ &quot;€&quot;"/>
    <numFmt numFmtId="168" formatCode="#,##0.0000\ &quot;€&quot;"/>
    <numFmt numFmtId="169" formatCode="#,##0.0000"/>
    <numFmt numFmtId="170" formatCode="#,##0.000000\ &quot;€&quot;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color theme="0"/>
      <name val="Arial"/>
      <family val="2"/>
    </font>
    <font>
      <b/>
      <sz val="11"/>
      <color indexed="8"/>
      <name val="Arial"/>
      <family val="2"/>
    </font>
    <font>
      <b/>
      <u/>
      <sz val="14"/>
      <color indexed="8"/>
      <name val="Arial"/>
      <family val="2"/>
    </font>
    <font>
      <b/>
      <u/>
      <sz val="10"/>
      <color indexed="8"/>
      <name val="Arial"/>
      <family val="2"/>
    </font>
    <font>
      <b/>
      <u/>
      <sz val="8"/>
      <color indexed="8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color theme="1"/>
      <name val="Arial"/>
      <family val="2"/>
    </font>
    <font>
      <b/>
      <sz val="10"/>
      <color rgb="FF7030A0"/>
      <name val="TradeGothic"/>
    </font>
    <font>
      <b/>
      <sz val="10"/>
      <color indexed="8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 applyAlignment="1" applyProtection="1">
      <alignment vertical="center" wrapText="1"/>
      <protection locked="0"/>
    </xf>
    <xf numFmtId="165" fontId="2" fillId="0" borderId="0" xfId="0" applyNumberFormat="1" applyFont="1" applyAlignment="1" applyProtection="1">
      <alignment vertical="center" wrapText="1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167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168" fontId="3" fillId="0" borderId="2" xfId="0" applyNumberFormat="1" applyFont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Alignment="1" applyProtection="1">
      <alignment vertical="center" wrapText="1"/>
      <protection locked="0"/>
    </xf>
    <xf numFmtId="169" fontId="2" fillId="0" borderId="0" xfId="0" applyNumberFormat="1" applyFont="1" applyAlignment="1">
      <alignment vertical="center" wrapText="1"/>
    </xf>
    <xf numFmtId="167" fontId="2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3" fillId="4" borderId="4" xfId="0" applyFont="1" applyFill="1" applyBorder="1" applyAlignment="1">
      <alignment horizontal="center" vertical="center" wrapText="1"/>
    </xf>
    <xf numFmtId="166" fontId="3" fillId="4" borderId="4" xfId="0" applyNumberFormat="1" applyFont="1" applyFill="1" applyBorder="1" applyAlignment="1">
      <alignment horizontal="center" vertical="center" wrapText="1"/>
    </xf>
    <xf numFmtId="167" fontId="3" fillId="4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3" fontId="2" fillId="0" borderId="7" xfId="1" applyNumberFormat="1" applyFont="1" applyFill="1" applyBorder="1" applyAlignment="1">
      <alignment horizontal="center" vertical="center" wrapText="1"/>
    </xf>
    <xf numFmtId="3" fontId="2" fillId="0" borderId="7" xfId="0" applyNumberFormat="1" applyFont="1" applyBorder="1" applyAlignment="1" applyProtection="1">
      <alignment vertical="center" wrapText="1"/>
      <protection locked="0"/>
    </xf>
    <xf numFmtId="170" fontId="13" fillId="0" borderId="7" xfId="0" applyNumberFormat="1" applyFont="1" applyBorder="1" applyAlignment="1">
      <alignment horizontal="center" vertical="center" wrapText="1"/>
    </xf>
    <xf numFmtId="9" fontId="2" fillId="0" borderId="7" xfId="0" applyNumberFormat="1" applyFont="1" applyBorder="1" applyAlignment="1" applyProtection="1">
      <alignment horizontal="center" vertical="center" wrapText="1"/>
      <protection locked="0"/>
    </xf>
    <xf numFmtId="168" fontId="2" fillId="0" borderId="9" xfId="2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vertical="center" wrapText="1"/>
      <protection locked="0"/>
    </xf>
    <xf numFmtId="9" fontId="2" fillId="0" borderId="10" xfId="0" applyNumberFormat="1" applyFont="1" applyBorder="1" applyAlignment="1" applyProtection="1">
      <alignment horizontal="center" vertical="center" wrapText="1"/>
      <protection locked="0"/>
    </xf>
    <xf numFmtId="3" fontId="2" fillId="0" borderId="11" xfId="1" applyNumberFormat="1" applyFont="1" applyFill="1" applyBorder="1" applyAlignment="1">
      <alignment horizontal="center" vertical="center" wrapText="1"/>
    </xf>
    <xf numFmtId="168" fontId="13" fillId="0" borderId="12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 applyProtection="1">
      <alignment vertical="center" wrapText="1"/>
      <protection locked="0"/>
    </xf>
    <xf numFmtId="170" fontId="13" fillId="0" borderId="11" xfId="0" applyNumberFormat="1" applyFont="1" applyBorder="1" applyAlignment="1">
      <alignment horizontal="center" vertical="center" wrapText="1"/>
    </xf>
    <xf numFmtId="9" fontId="2" fillId="0" borderId="11" xfId="0" applyNumberFormat="1" applyFont="1" applyBorder="1" applyAlignment="1" applyProtection="1">
      <alignment horizontal="center" vertical="center" wrapText="1"/>
      <protection locked="0"/>
    </xf>
    <xf numFmtId="168" fontId="2" fillId="0" borderId="13" xfId="2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vertical="center" wrapText="1"/>
      <protection locked="0"/>
    </xf>
    <xf numFmtId="166" fontId="2" fillId="0" borderId="1" xfId="0" applyNumberFormat="1" applyFont="1" applyBorder="1" applyAlignment="1" applyProtection="1">
      <alignment vertical="center" wrapText="1"/>
      <protection locked="0"/>
    </xf>
    <xf numFmtId="169" fontId="2" fillId="0" borderId="1" xfId="0" applyNumberFormat="1" applyFont="1" applyBorder="1" applyAlignment="1" applyProtection="1">
      <alignment vertical="center" wrapText="1"/>
      <protection locked="0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12" fillId="0" borderId="14" xfId="0" applyNumberFormat="1" applyFont="1" applyBorder="1" applyAlignment="1" applyProtection="1">
      <alignment horizontal="left" vertical="center"/>
      <protection locked="0"/>
    </xf>
    <xf numFmtId="9" fontId="12" fillId="0" borderId="15" xfId="0" applyNumberFormat="1" applyFont="1" applyBorder="1" applyAlignment="1" applyProtection="1">
      <alignment horizontal="left" vertical="center"/>
      <protection locked="0"/>
    </xf>
    <xf numFmtId="166" fontId="12" fillId="0" borderId="15" xfId="0" applyNumberFormat="1" applyFont="1" applyBorder="1" applyAlignment="1" applyProtection="1">
      <alignment horizontal="left" vertical="center"/>
      <protection locked="0"/>
    </xf>
    <xf numFmtId="9" fontId="12" fillId="0" borderId="16" xfId="0" applyNumberFormat="1" applyFont="1" applyBorder="1" applyAlignment="1" applyProtection="1">
      <alignment horizontal="left" vertical="center"/>
      <protection locked="0"/>
    </xf>
    <xf numFmtId="168" fontId="12" fillId="0" borderId="6" xfId="0" applyNumberFormat="1" applyFont="1" applyBorder="1" applyAlignment="1">
      <alignment vertical="center"/>
    </xf>
    <xf numFmtId="165" fontId="14" fillId="3" borderId="17" xfId="0" applyNumberFormat="1" applyFont="1" applyFill="1" applyBorder="1" applyAlignment="1" applyProtection="1">
      <alignment horizontal="left" vertical="center"/>
      <protection locked="0"/>
    </xf>
    <xf numFmtId="167" fontId="14" fillId="3" borderId="18" xfId="0" applyNumberFormat="1" applyFont="1" applyFill="1" applyBorder="1" applyAlignment="1" applyProtection="1">
      <alignment horizontal="left" vertical="center" wrapText="1"/>
      <protection locked="0"/>
    </xf>
    <xf numFmtId="166" fontId="14" fillId="3" borderId="18" xfId="0" applyNumberFormat="1" applyFont="1" applyFill="1" applyBorder="1" applyAlignment="1" applyProtection="1">
      <alignment horizontal="left" vertical="center" wrapText="1"/>
      <protection locked="0"/>
    </xf>
    <xf numFmtId="167" fontId="14" fillId="3" borderId="8" xfId="0" applyNumberFormat="1" applyFont="1" applyFill="1" applyBorder="1" applyAlignment="1" applyProtection="1">
      <alignment horizontal="left" vertical="center" wrapText="1"/>
      <protection locked="0"/>
    </xf>
    <xf numFmtId="168" fontId="14" fillId="3" borderId="9" xfId="0" applyNumberFormat="1" applyFont="1" applyFill="1" applyBorder="1" applyAlignment="1" applyProtection="1">
      <alignment vertical="center" wrapText="1"/>
      <protection locked="0"/>
    </xf>
    <xf numFmtId="165" fontId="12" fillId="0" borderId="19" xfId="0" applyNumberFormat="1" applyFont="1" applyBorder="1" applyAlignment="1" applyProtection="1">
      <alignment vertical="center"/>
      <protection locked="0"/>
    </xf>
    <xf numFmtId="9" fontId="12" fillId="0" borderId="20" xfId="0" applyNumberFormat="1" applyFont="1" applyBorder="1" applyAlignment="1" applyProtection="1">
      <alignment vertical="center"/>
      <protection locked="0"/>
    </xf>
    <xf numFmtId="166" fontId="12" fillId="0" borderId="20" xfId="0" applyNumberFormat="1" applyFont="1" applyBorder="1" applyAlignment="1" applyProtection="1">
      <alignment vertical="center"/>
      <protection locked="0"/>
    </xf>
    <xf numFmtId="9" fontId="12" fillId="0" borderId="12" xfId="0" applyNumberFormat="1" applyFont="1" applyBorder="1" applyAlignment="1" applyProtection="1">
      <alignment vertical="center"/>
      <protection locked="0"/>
    </xf>
    <xf numFmtId="168" fontId="12" fillId="0" borderId="13" xfId="0" applyNumberFormat="1" applyFont="1" applyBorder="1" applyAlignment="1" applyProtection="1">
      <alignment vertical="center"/>
      <protection locked="0"/>
    </xf>
    <xf numFmtId="166" fontId="2" fillId="0" borderId="0" xfId="0" applyNumberFormat="1" applyFont="1" applyAlignment="1" applyProtection="1">
      <alignment vertical="center" wrapText="1"/>
      <protection locked="0"/>
    </xf>
    <xf numFmtId="169" fontId="2" fillId="0" borderId="0" xfId="0" applyNumberFormat="1" applyFont="1" applyAlignment="1" applyProtection="1">
      <alignment vertical="center" wrapText="1"/>
      <protection locked="0"/>
    </xf>
    <xf numFmtId="165" fontId="12" fillId="5" borderId="14" xfId="0" applyNumberFormat="1" applyFont="1" applyFill="1" applyBorder="1" applyAlignment="1" applyProtection="1">
      <alignment horizontal="left" vertical="center"/>
      <protection locked="0"/>
    </xf>
    <xf numFmtId="9" fontId="12" fillId="5" borderId="15" xfId="0" applyNumberFormat="1" applyFont="1" applyFill="1" applyBorder="1" applyAlignment="1" applyProtection="1">
      <alignment horizontal="left" vertical="center"/>
      <protection locked="0"/>
    </xf>
    <xf numFmtId="166" fontId="12" fillId="5" borderId="15" xfId="0" applyNumberFormat="1" applyFont="1" applyFill="1" applyBorder="1" applyAlignment="1" applyProtection="1">
      <alignment horizontal="left" vertical="center"/>
      <protection locked="0"/>
    </xf>
    <xf numFmtId="9" fontId="12" fillId="5" borderId="16" xfId="0" applyNumberFormat="1" applyFont="1" applyFill="1" applyBorder="1" applyAlignment="1" applyProtection="1">
      <alignment horizontal="left" vertical="center"/>
      <protection locked="0"/>
    </xf>
    <xf numFmtId="168" fontId="12" fillId="5" borderId="6" xfId="0" applyNumberFormat="1" applyFont="1" applyFill="1" applyBorder="1" applyAlignment="1">
      <alignment vertical="center"/>
    </xf>
    <xf numFmtId="0" fontId="2" fillId="0" borderId="0" xfId="0" applyFont="1" applyAlignment="1" applyProtection="1">
      <alignment horizontal="left" vertical="center" wrapText="1"/>
      <protection locked="0"/>
    </xf>
    <xf numFmtId="165" fontId="14" fillId="3" borderId="21" xfId="0" applyNumberFormat="1" applyFont="1" applyFill="1" applyBorder="1" applyAlignment="1" applyProtection="1">
      <alignment horizontal="left" vertical="center"/>
      <protection locked="0"/>
    </xf>
    <xf numFmtId="165" fontId="14" fillId="3" borderId="22" xfId="0" applyNumberFormat="1" applyFont="1" applyFill="1" applyBorder="1" applyAlignment="1" applyProtection="1">
      <alignment horizontal="left" vertical="center"/>
      <protection locked="0"/>
    </xf>
    <xf numFmtId="165" fontId="14" fillId="3" borderId="23" xfId="0" applyNumberFormat="1" applyFont="1" applyFill="1" applyBorder="1" applyAlignment="1" applyProtection="1">
      <alignment horizontal="left" vertical="center"/>
      <protection locked="0"/>
    </xf>
    <xf numFmtId="168" fontId="14" fillId="3" borderId="24" xfId="0" applyNumberFormat="1" applyFont="1" applyFill="1" applyBorder="1" applyAlignment="1" applyProtection="1">
      <alignment vertical="center" wrapText="1"/>
      <protection locked="0"/>
    </xf>
    <xf numFmtId="165" fontId="12" fillId="5" borderId="19" xfId="0" applyNumberFormat="1" applyFont="1" applyFill="1" applyBorder="1" applyAlignment="1" applyProtection="1">
      <alignment vertical="center"/>
      <protection locked="0"/>
    </xf>
    <xf numFmtId="9" fontId="12" fillId="5" borderId="20" xfId="0" applyNumberFormat="1" applyFont="1" applyFill="1" applyBorder="1" applyAlignment="1" applyProtection="1">
      <alignment vertical="center"/>
      <protection locked="0"/>
    </xf>
    <xf numFmtId="166" fontId="12" fillId="5" borderId="20" xfId="0" applyNumberFormat="1" applyFont="1" applyFill="1" applyBorder="1" applyAlignment="1" applyProtection="1">
      <alignment vertical="center"/>
      <protection locked="0"/>
    </xf>
    <xf numFmtId="9" fontId="12" fillId="5" borderId="12" xfId="0" applyNumberFormat="1" applyFont="1" applyFill="1" applyBorder="1" applyAlignment="1" applyProtection="1">
      <alignment vertical="center"/>
      <protection locked="0"/>
    </xf>
    <xf numFmtId="168" fontId="12" fillId="5" borderId="13" xfId="0" applyNumberFormat="1" applyFont="1" applyFill="1" applyBorder="1" applyAlignment="1" applyProtection="1">
      <alignment vertical="center"/>
      <protection locked="0"/>
    </xf>
    <xf numFmtId="0" fontId="2" fillId="0" borderId="25" xfId="4" applyBorder="1" applyAlignment="1">
      <alignment horizontal="center" vertical="center"/>
    </xf>
    <xf numFmtId="168" fontId="13" fillId="0" borderId="7" xfId="5" applyNumberFormat="1" applyFont="1" applyBorder="1" applyAlignment="1">
      <alignment horizontal="center" vertical="center"/>
    </xf>
    <xf numFmtId="0" fontId="13" fillId="0" borderId="7" xfId="5" applyFont="1" applyBorder="1" applyAlignment="1">
      <alignment vertical="center" wrapText="1"/>
    </xf>
    <xf numFmtId="168" fontId="13" fillId="0" borderId="11" xfId="5" applyNumberFormat="1" applyFont="1" applyBorder="1" applyAlignment="1">
      <alignment horizontal="center" vertical="center"/>
    </xf>
    <xf numFmtId="3" fontId="13" fillId="0" borderId="26" xfId="5" applyNumberFormat="1" applyFont="1" applyBorder="1" applyAlignment="1">
      <alignment horizontal="center" vertical="center"/>
    </xf>
    <xf numFmtId="0" fontId="2" fillId="0" borderId="0" xfId="3"/>
    <xf numFmtId="0" fontId="16" fillId="0" borderId="0" xfId="3" applyFont="1" applyAlignment="1">
      <alignment wrapText="1"/>
    </xf>
    <xf numFmtId="49" fontId="17" fillId="0" borderId="7" xfId="4" applyNumberFormat="1" applyFont="1" applyBorder="1" applyAlignment="1">
      <alignment horizontal="center" vertical="center"/>
    </xf>
    <xf numFmtId="49" fontId="2" fillId="0" borderId="7" xfId="4" applyNumberFormat="1" applyBorder="1" applyAlignment="1">
      <alignment vertical="center"/>
    </xf>
    <xf numFmtId="49" fontId="2" fillId="0" borderId="7" xfId="4" applyNumberFormat="1" applyBorder="1" applyAlignment="1">
      <alignment horizontal="center" vertical="center"/>
    </xf>
    <xf numFmtId="3" fontId="2" fillId="0" borderId="10" xfId="1" applyNumberFormat="1" applyFont="1" applyFill="1" applyBorder="1" applyAlignment="1">
      <alignment horizontal="center" vertical="center" wrapText="1"/>
    </xf>
    <xf numFmtId="170" fontId="13" fillId="0" borderId="10" xfId="0" applyNumberFormat="1" applyFont="1" applyBorder="1" applyAlignment="1">
      <alignment horizontal="center" vertical="center" wrapText="1"/>
    </xf>
    <xf numFmtId="168" fontId="2" fillId="0" borderId="24" xfId="2" applyNumberFormat="1" applyFont="1" applyBorder="1" applyAlignment="1" applyProtection="1">
      <alignment horizontal="right" vertical="center" wrapText="1"/>
    </xf>
    <xf numFmtId="168" fontId="13" fillId="0" borderId="23" xfId="0" applyNumberFormat="1" applyFont="1" applyBorder="1" applyAlignment="1">
      <alignment horizontal="center" vertical="center" wrapText="1"/>
    </xf>
    <xf numFmtId="49" fontId="2" fillId="0" borderId="7" xfId="4" applyNumberFormat="1" applyBorder="1" applyAlignment="1">
      <alignment horizontal="left" vertical="center"/>
    </xf>
    <xf numFmtId="167" fontId="3" fillId="0" borderId="0" xfId="0" applyNumberFormat="1" applyFont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>
      <alignment horizontal="center" vertical="center" wrapText="1"/>
    </xf>
    <xf numFmtId="166" fontId="3" fillId="4" borderId="30" xfId="0" applyNumberFormat="1" applyFont="1" applyFill="1" applyBorder="1" applyAlignment="1">
      <alignment horizontal="center" vertical="center" wrapText="1"/>
    </xf>
    <xf numFmtId="167" fontId="3" fillId="4" borderId="32" xfId="0" applyNumberFormat="1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vertical="center" wrapText="1"/>
    </xf>
    <xf numFmtId="0" fontId="3" fillId="6" borderId="30" xfId="0" applyFont="1" applyFill="1" applyBorder="1" applyAlignment="1">
      <alignment vertical="center" wrapText="1"/>
    </xf>
    <xf numFmtId="0" fontId="3" fillId="6" borderId="31" xfId="0" applyFont="1" applyFill="1" applyBorder="1" applyAlignment="1">
      <alignment horizontal="center" vertical="center" wrapText="1"/>
    </xf>
    <xf numFmtId="165" fontId="3" fillId="6" borderId="30" xfId="0" applyNumberFormat="1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165" fontId="3" fillId="6" borderId="4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0" fontId="17" fillId="0" borderId="7" xfId="4" applyFont="1" applyBorder="1" applyAlignment="1">
      <alignment horizontal="center" vertical="center"/>
    </xf>
    <xf numFmtId="0" fontId="2" fillId="0" borderId="7" xfId="4" applyBorder="1" applyAlignment="1">
      <alignment horizontal="center" vertical="center"/>
    </xf>
    <xf numFmtId="0" fontId="19" fillId="2" borderId="0" xfId="0" applyFont="1" applyFill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Border="1" applyAlignment="1" applyProtection="1">
      <alignment horizontal="center" vertical="center" wrapText="1"/>
      <protection locked="0"/>
    </xf>
    <xf numFmtId="167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7" xfId="0" applyFont="1" applyBorder="1" applyAlignment="1">
      <alignment horizontal="left" vertical="center" wrapText="1"/>
    </xf>
    <xf numFmtId="168" fontId="13" fillId="0" borderId="7" xfId="5" applyNumberFormat="1" applyFont="1" applyBorder="1" applyAlignment="1">
      <alignment horizontal="center" vertical="center" wrapText="1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44" fontId="2" fillId="0" borderId="0" xfId="6" applyFont="1" applyAlignment="1" applyProtection="1">
      <alignment horizontal="right" vertical="center" wrapText="1"/>
      <protection locked="0"/>
    </xf>
    <xf numFmtId="44" fontId="2" fillId="0" borderId="0" xfId="6" applyFont="1" applyAlignment="1" applyProtection="1">
      <alignment vertical="center"/>
      <protection locked="0"/>
    </xf>
    <xf numFmtId="44" fontId="2" fillId="0" borderId="0" xfId="6" applyFont="1" applyAlignment="1" applyProtection="1">
      <alignment vertical="center" wrapText="1"/>
      <protection locked="0"/>
    </xf>
    <xf numFmtId="44" fontId="11" fillId="0" borderId="0" xfId="6" applyFont="1" applyAlignment="1" applyProtection="1">
      <alignment vertical="center" wrapText="1"/>
      <protection locked="0"/>
    </xf>
    <xf numFmtId="0" fontId="16" fillId="0" borderId="27" xfId="3" applyFont="1" applyBorder="1" applyAlignment="1">
      <alignment horizontal="center" vertical="center" wrapText="1"/>
    </xf>
    <xf numFmtId="0" fontId="16" fillId="0" borderId="28" xfId="3" applyFont="1" applyBorder="1" applyAlignment="1">
      <alignment horizontal="center" vertical="center" wrapText="1"/>
    </xf>
    <xf numFmtId="0" fontId="10" fillId="0" borderId="0" xfId="0" applyFont="1" applyAlignment="1" applyProtection="1">
      <alignment horizontal="left" vertical="center" wrapText="1"/>
      <protection locked="0"/>
    </xf>
    <xf numFmtId="166" fontId="3" fillId="0" borderId="0" xfId="0" applyNumberFormat="1" applyFont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  <protection locked="0"/>
    </xf>
    <xf numFmtId="0" fontId="18" fillId="2" borderId="26" xfId="0" applyFont="1" applyFill="1" applyBorder="1" applyAlignment="1" applyProtection="1">
      <alignment horizontal="center" vertical="center" wrapText="1"/>
      <protection locked="0"/>
    </xf>
    <xf numFmtId="0" fontId="18" fillId="2" borderId="18" xfId="0" applyFont="1" applyFill="1" applyBorder="1" applyAlignment="1" applyProtection="1">
      <alignment horizontal="center" vertical="center" wrapText="1"/>
      <protection locked="0"/>
    </xf>
    <xf numFmtId="0" fontId="18" fillId="2" borderId="8" xfId="0" applyFont="1" applyFill="1" applyBorder="1" applyAlignment="1" applyProtection="1">
      <alignment horizontal="center" vertical="center" wrapText="1"/>
      <protection locked="0"/>
    </xf>
    <xf numFmtId="165" fontId="14" fillId="3" borderId="17" xfId="0" applyNumberFormat="1" applyFont="1" applyFill="1" applyBorder="1" applyAlignment="1" applyProtection="1">
      <alignment horizontal="left" vertical="center"/>
      <protection locked="0"/>
    </xf>
    <xf numFmtId="165" fontId="14" fillId="3" borderId="18" xfId="0" applyNumberFormat="1" applyFont="1" applyFill="1" applyBorder="1" applyAlignment="1" applyProtection="1">
      <alignment horizontal="left" vertical="center"/>
      <protection locked="0"/>
    </xf>
    <xf numFmtId="165" fontId="14" fillId="3" borderId="8" xfId="0" applyNumberFormat="1" applyFont="1" applyFill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19" fillId="2" borderId="26" xfId="0" applyFont="1" applyFill="1" applyBorder="1" applyAlignment="1" applyProtection="1">
      <alignment horizontal="center" vertical="center" wrapText="1"/>
      <protection locked="0"/>
    </xf>
    <xf numFmtId="0" fontId="19" fillId="2" borderId="18" xfId="0" applyFont="1" applyFill="1" applyBorder="1" applyAlignment="1" applyProtection="1">
      <alignment horizontal="center" vertical="center" wrapText="1"/>
      <protection locked="0"/>
    </xf>
    <xf numFmtId="0" fontId="19" fillId="2" borderId="8" xfId="0" applyFont="1" applyFill="1" applyBorder="1" applyAlignment="1" applyProtection="1">
      <alignment horizontal="center" vertical="center" wrapText="1"/>
      <protection locked="0"/>
    </xf>
  </cellXfs>
  <cellStyles count="7">
    <cellStyle name="Coma" xfId="1" builtinId="3"/>
    <cellStyle name="Euro" xfId="2" xr:uid="{00000000-0005-0000-0000-000000000000}"/>
    <cellStyle name="Moneda" xfId="6" builtinId="4"/>
    <cellStyle name="Normal" xfId="0" builtinId="0"/>
    <cellStyle name="Normal 2" xfId="5" xr:uid="{00000000-0005-0000-0000-000003000000}"/>
    <cellStyle name="Normal 2 2" xfId="4" xr:uid="{00000000-0005-0000-0000-000004000000}"/>
    <cellStyle name="Normal 4" xfId="3" xr:uid="{00000000-0005-0000-0000-000005000000}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910590</xdr:colOff>
      <xdr:row>4</xdr:row>
      <xdr:rowOff>149334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910590</xdr:colOff>
      <xdr:row>5</xdr:row>
      <xdr:rowOff>4554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834390</xdr:colOff>
      <xdr:row>5</xdr:row>
      <xdr:rowOff>4554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114299</xdr:rowOff>
    </xdr:from>
    <xdr:to>
      <xdr:col>1</xdr:col>
      <xdr:colOff>1261988</xdr:colOff>
      <xdr:row>5</xdr:row>
      <xdr:rowOff>34289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A8745D61-E06A-46AA-B62E-31A6B7261B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114299"/>
          <a:ext cx="2163052" cy="7143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910590</xdr:colOff>
      <xdr:row>5</xdr:row>
      <xdr:rowOff>4554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1375855</xdr:colOff>
      <xdr:row>5</xdr:row>
      <xdr:rowOff>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53B56F71-06EE-4B1E-93B6-ACE21CF181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2271205" cy="6953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910590</xdr:colOff>
      <xdr:row>5</xdr:row>
      <xdr:rowOff>4554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910590</xdr:colOff>
      <xdr:row>5</xdr:row>
      <xdr:rowOff>4554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</xdr:colOff>
      <xdr:row>0</xdr:row>
      <xdr:rowOff>114300</xdr:rowOff>
    </xdr:from>
    <xdr:to>
      <xdr:col>1</xdr:col>
      <xdr:colOff>1062744</xdr:colOff>
      <xdr:row>5</xdr:row>
      <xdr:rowOff>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AAB5490E-DAD0-4657-8295-F8050DB732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" y="114300"/>
          <a:ext cx="1937139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B6"/>
  <sheetViews>
    <sheetView showGridLines="0" workbookViewId="0">
      <selection activeCell="D4" sqref="D4"/>
    </sheetView>
  </sheetViews>
  <sheetFormatPr defaultColWidth="11.42578125" defaultRowHeight="12.75"/>
  <cols>
    <col min="1" max="1" width="3.85546875" style="72" customWidth="1"/>
    <col min="2" max="2" width="96" style="72" customWidth="1"/>
    <col min="3" max="16384" width="11.42578125" style="72"/>
  </cols>
  <sheetData>
    <row r="3" spans="2:2" ht="13.5" thickBot="1"/>
    <row r="4" spans="2:2" ht="69" customHeight="1">
      <c r="B4" s="115" t="s">
        <v>17</v>
      </c>
    </row>
    <row r="5" spans="2:2" ht="81.75" customHeight="1" thickBot="1">
      <c r="B5" s="116"/>
    </row>
    <row r="6" spans="2:2" ht="141" customHeight="1">
      <c r="B6" s="73"/>
    </row>
  </sheetData>
  <mergeCells count="1">
    <mergeCell ref="B4:B5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35FC3-DE6A-4F9D-94BA-71B0603B0F87}">
  <dimension ref="A2:M24"/>
  <sheetViews>
    <sheetView showGridLines="0" workbookViewId="0">
      <selection activeCell="N13" sqref="N13"/>
    </sheetView>
  </sheetViews>
  <sheetFormatPr defaultColWidth="53.140625" defaultRowHeight="12.75"/>
  <cols>
    <col min="1" max="1" width="13.7109375" style="1" customWidth="1"/>
    <col min="2" max="2" width="39.2851562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50" customWidth="1"/>
    <col min="11" max="11" width="6.7109375" style="51" bestFit="1" customWidth="1"/>
    <col min="12" max="12" width="15.85546875" style="11" bestFit="1" customWidth="1"/>
    <col min="13" max="13" width="11" style="1" customWidth="1"/>
    <col min="14" max="16384" width="53.140625" style="1"/>
  </cols>
  <sheetData>
    <row r="2" spans="1:12" ht="12.75" customHeight="1">
      <c r="I2" s="118" t="s">
        <v>20</v>
      </c>
      <c r="J2" s="118"/>
      <c r="K2" s="118"/>
      <c r="L2" s="118"/>
    </row>
    <row r="3" spans="1:12">
      <c r="L3" s="82" t="s">
        <v>26</v>
      </c>
    </row>
    <row r="7" spans="1:12" ht="23.25" customHeight="1">
      <c r="A7" s="3" t="s">
        <v>29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19" t="s">
        <v>0</v>
      </c>
      <c r="B9" s="119"/>
      <c r="C9" s="4"/>
      <c r="D9" s="5"/>
      <c r="E9" s="4"/>
      <c r="F9" s="120"/>
      <c r="G9" s="120"/>
      <c r="H9" s="4"/>
      <c r="I9" s="4"/>
      <c r="J9" s="121"/>
      <c r="K9" s="121"/>
      <c r="L9" s="6"/>
    </row>
    <row r="10" spans="1:12">
      <c r="A10" s="7"/>
      <c r="B10" s="7"/>
      <c r="C10" s="7"/>
      <c r="F10" s="122"/>
      <c r="G10" s="122"/>
      <c r="J10" s="8"/>
      <c r="K10" s="1"/>
      <c r="L10" s="9"/>
    </row>
    <row r="11" spans="1:12" s="12" customFormat="1" ht="15.75" customHeight="1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0"/>
      <c r="L11" s="11"/>
    </row>
    <row r="12" spans="1:12" s="13" customFormat="1" ht="24.95" customHeight="1" thickBot="1">
      <c r="A12" s="123" t="s">
        <v>21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</row>
    <row r="13" spans="1:12" s="17" customFormat="1" ht="25.5">
      <c r="A13" s="92" t="s">
        <v>1</v>
      </c>
      <c r="B13" s="93" t="s">
        <v>2</v>
      </c>
      <c r="C13" s="90" t="s">
        <v>3</v>
      </c>
      <c r="D13" s="91" t="s">
        <v>4</v>
      </c>
      <c r="E13" s="14" t="s">
        <v>5</v>
      </c>
      <c r="F13" s="14" t="s">
        <v>6</v>
      </c>
      <c r="G13" s="14" t="s">
        <v>7</v>
      </c>
      <c r="H13" s="14" t="s">
        <v>8</v>
      </c>
      <c r="I13" s="14" t="s">
        <v>9</v>
      </c>
      <c r="J13" s="15" t="s">
        <v>10</v>
      </c>
      <c r="K13" s="14" t="s">
        <v>11</v>
      </c>
      <c r="L13" s="16" t="s">
        <v>12</v>
      </c>
    </row>
    <row r="14" spans="1:12" s="17" customFormat="1" ht="30" customHeight="1">
      <c r="A14" s="104">
        <v>55903</v>
      </c>
      <c r="B14" s="103" t="s">
        <v>30</v>
      </c>
      <c r="C14" s="71">
        <v>11000</v>
      </c>
      <c r="D14" s="68">
        <v>0.76</v>
      </c>
      <c r="E14" s="19"/>
      <c r="F14" s="19"/>
      <c r="G14" s="19"/>
      <c r="H14" s="19"/>
      <c r="I14" s="19"/>
      <c r="J14" s="20"/>
      <c r="K14" s="21"/>
      <c r="L14" s="22">
        <f>J14*C14</f>
        <v>0</v>
      </c>
    </row>
    <row r="15" spans="1:12" s="12" customFormat="1" ht="13.5" thickBot="1">
      <c r="A15" s="1"/>
      <c r="B15" s="1"/>
      <c r="C15" s="1"/>
      <c r="D15" s="31"/>
      <c r="E15" s="1"/>
      <c r="F15" s="1"/>
      <c r="G15" s="1"/>
      <c r="H15" s="1"/>
      <c r="I15" s="1"/>
      <c r="J15" s="32"/>
      <c r="K15" s="33"/>
      <c r="L15" s="34"/>
    </row>
    <row r="16" spans="1:12" ht="15" customHeight="1">
      <c r="A16" s="13"/>
      <c r="B16" s="13"/>
      <c r="C16" s="13"/>
      <c r="D16" s="35" t="s">
        <v>13</v>
      </c>
      <c r="E16" s="36"/>
      <c r="F16" s="36"/>
      <c r="G16" s="36"/>
      <c r="H16" s="36"/>
      <c r="I16" s="36"/>
      <c r="J16" s="37"/>
      <c r="K16" s="38"/>
      <c r="L16" s="39">
        <f>SUM(L14:L14)</f>
        <v>0</v>
      </c>
    </row>
    <row r="17" spans="1:13" s="13" customFormat="1" ht="15" customHeight="1">
      <c r="D17" s="40" t="s">
        <v>14</v>
      </c>
      <c r="E17" s="41"/>
      <c r="F17" s="41"/>
      <c r="G17" s="41"/>
      <c r="H17" s="41"/>
      <c r="I17" s="41"/>
      <c r="J17" s="42"/>
      <c r="K17" s="43"/>
      <c r="L17" s="44">
        <f>(C14*D14)</f>
        <v>8360</v>
      </c>
    </row>
    <row r="18" spans="1:13" s="13" customFormat="1" ht="15" customHeight="1" thickBot="1">
      <c r="D18" s="45" t="s">
        <v>15</v>
      </c>
      <c r="E18" s="46"/>
      <c r="F18" s="46"/>
      <c r="G18" s="46"/>
      <c r="H18" s="46"/>
      <c r="I18" s="46"/>
      <c r="J18" s="47"/>
      <c r="K18" s="48"/>
      <c r="L18" s="49">
        <f>L17-L16</f>
        <v>8360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50"/>
      <c r="K19" s="51"/>
      <c r="L19" s="11"/>
    </row>
    <row r="20" spans="1:13" ht="15" customHeight="1">
      <c r="D20" s="52" t="s">
        <v>23</v>
      </c>
      <c r="E20" s="53"/>
      <c r="F20" s="53"/>
      <c r="G20" s="53"/>
      <c r="H20" s="53"/>
      <c r="I20" s="53"/>
      <c r="J20" s="54"/>
      <c r="K20" s="55"/>
      <c r="L20" s="56">
        <f>4*L16</f>
        <v>0</v>
      </c>
    </row>
    <row r="21" spans="1:13" ht="15" customHeight="1">
      <c r="D21" s="126" t="s">
        <v>24</v>
      </c>
      <c r="E21" s="127"/>
      <c r="F21" s="127"/>
      <c r="G21" s="127"/>
      <c r="H21" s="127"/>
      <c r="I21" s="127"/>
      <c r="J21" s="127"/>
      <c r="K21" s="128"/>
      <c r="L21" s="44">
        <f>4*L17</f>
        <v>33440</v>
      </c>
      <c r="M21" s="57"/>
    </row>
    <row r="22" spans="1:13" ht="15" customHeight="1">
      <c r="D22" s="58" t="s">
        <v>25</v>
      </c>
      <c r="E22" s="59"/>
      <c r="F22" s="59"/>
      <c r="G22" s="59"/>
      <c r="H22" s="59"/>
      <c r="I22" s="59"/>
      <c r="J22" s="59"/>
      <c r="K22" s="60"/>
      <c r="L22" s="61">
        <f>L20+(L20*K14)</f>
        <v>0</v>
      </c>
    </row>
    <row r="23" spans="1:13" ht="15" customHeight="1" thickBot="1">
      <c r="D23" s="62" t="s">
        <v>16</v>
      </c>
      <c r="E23" s="63"/>
      <c r="F23" s="63"/>
      <c r="G23" s="63"/>
      <c r="H23" s="63"/>
      <c r="I23" s="63"/>
      <c r="J23" s="64"/>
      <c r="K23" s="65"/>
      <c r="L23" s="66">
        <f>L21-L20</f>
        <v>33440</v>
      </c>
    </row>
    <row r="24" spans="1:13">
      <c r="K24" s="1"/>
      <c r="L24" s="9"/>
    </row>
  </sheetData>
  <mergeCells count="8">
    <mergeCell ref="A12:L12"/>
    <mergeCell ref="D21:K21"/>
    <mergeCell ref="I2:L2"/>
    <mergeCell ref="A9:B9"/>
    <mergeCell ref="F9:G9"/>
    <mergeCell ref="J9:K9"/>
    <mergeCell ref="F10:G10"/>
    <mergeCell ref="A11:J11"/>
  </mergeCells>
  <conditionalFormatting sqref="B14">
    <cfRule type="duplicateValues" dxfId="1" priority="1"/>
    <cfRule type="duplicateValues" dxfId="0" priority="2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M27"/>
  <sheetViews>
    <sheetView showGridLines="0" tabSelected="1" topLeftCell="A6" zoomScaleNormal="100" workbookViewId="0">
      <selection activeCell="F16" sqref="F16"/>
    </sheetView>
  </sheetViews>
  <sheetFormatPr defaultColWidth="53.140625" defaultRowHeight="12.75"/>
  <cols>
    <col min="1" max="1" width="13.7109375" style="1" customWidth="1"/>
    <col min="2" max="2" width="49.2851562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50" customWidth="1"/>
    <col min="11" max="11" width="6.7109375" style="51" bestFit="1" customWidth="1"/>
    <col min="12" max="12" width="15.85546875" style="11" bestFit="1" customWidth="1"/>
    <col min="13" max="13" width="11" style="1" customWidth="1"/>
    <col min="14" max="16384" width="53.140625" style="1"/>
  </cols>
  <sheetData>
    <row r="2" spans="1:12" ht="12.75" customHeight="1">
      <c r="I2" s="118" t="s">
        <v>19</v>
      </c>
      <c r="J2" s="118"/>
      <c r="K2" s="118"/>
      <c r="L2" s="118"/>
    </row>
    <row r="3" spans="1:12" ht="15" customHeight="1">
      <c r="L3" s="82" t="s">
        <v>26</v>
      </c>
    </row>
    <row r="7" spans="1:12" ht="23.25" customHeight="1">
      <c r="A7" s="3" t="s">
        <v>27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19" t="s">
        <v>0</v>
      </c>
      <c r="B9" s="119"/>
      <c r="C9" s="4"/>
      <c r="D9" s="5"/>
      <c r="E9" s="4"/>
      <c r="F9" s="120"/>
      <c r="G9" s="120"/>
      <c r="H9" s="4"/>
      <c r="I9" s="4"/>
      <c r="J9" s="121"/>
      <c r="K9" s="121"/>
      <c r="L9" s="6"/>
    </row>
    <row r="10" spans="1:12">
      <c r="A10" s="7"/>
      <c r="B10" s="7"/>
      <c r="C10" s="7"/>
      <c r="F10" s="122"/>
      <c r="G10" s="122"/>
      <c r="J10" s="8"/>
      <c r="K10" s="1"/>
      <c r="L10" s="9"/>
    </row>
    <row r="11" spans="1:12" s="12" customFormat="1" ht="15.75" customHeight="1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0"/>
      <c r="L11" s="11"/>
    </row>
    <row r="12" spans="1:12" s="13" customFormat="1" ht="24.95" customHeight="1" thickBot="1">
      <c r="A12" s="123" t="s">
        <v>21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</row>
    <row r="13" spans="1:12" s="17" customFormat="1" ht="25.5">
      <c r="A13" s="92" t="s">
        <v>1</v>
      </c>
      <c r="B13" s="93" t="s">
        <v>2</v>
      </c>
      <c r="C13" s="90" t="s">
        <v>3</v>
      </c>
      <c r="D13" s="91" t="s">
        <v>4</v>
      </c>
      <c r="E13" s="14" t="s">
        <v>5</v>
      </c>
      <c r="F13" s="14" t="s">
        <v>6</v>
      </c>
      <c r="G13" s="14" t="s">
        <v>7</v>
      </c>
      <c r="H13" s="14" t="s">
        <v>8</v>
      </c>
      <c r="I13" s="14" t="s">
        <v>9</v>
      </c>
      <c r="J13" s="15" t="s">
        <v>10</v>
      </c>
      <c r="K13" s="14" t="s">
        <v>11</v>
      </c>
      <c r="L13" s="16" t="s">
        <v>12</v>
      </c>
    </row>
    <row r="14" spans="1:12" s="17" customFormat="1" ht="30" customHeight="1">
      <c r="A14" s="76">
        <v>6152</v>
      </c>
      <c r="B14" s="102" t="s">
        <v>31</v>
      </c>
      <c r="C14" s="18">
        <v>50</v>
      </c>
      <c r="D14" s="107">
        <v>11</v>
      </c>
      <c r="E14" s="108"/>
      <c r="F14" s="19"/>
      <c r="G14" s="19"/>
      <c r="H14" s="19"/>
      <c r="I14" s="19"/>
      <c r="J14" s="20"/>
      <c r="K14" s="21"/>
      <c r="L14" s="22">
        <f>J14*C14</f>
        <v>0</v>
      </c>
    </row>
    <row r="15" spans="1:12" s="17" customFormat="1" ht="30" customHeight="1">
      <c r="A15" s="76">
        <v>6173</v>
      </c>
      <c r="B15" s="102" t="s">
        <v>32</v>
      </c>
      <c r="C15" s="18">
        <v>350</v>
      </c>
      <c r="D15" s="68">
        <v>11.5</v>
      </c>
      <c r="E15" s="109"/>
      <c r="F15" s="23"/>
      <c r="G15" s="23"/>
      <c r="H15" s="23"/>
      <c r="I15" s="23"/>
      <c r="J15" s="78"/>
      <c r="K15" s="24"/>
      <c r="L15" s="79">
        <f>J15*C15</f>
        <v>0</v>
      </c>
    </row>
    <row r="16" spans="1:12" s="17" customFormat="1" ht="30" customHeight="1">
      <c r="A16" s="76">
        <v>6174</v>
      </c>
      <c r="B16" s="102" t="s">
        <v>33</v>
      </c>
      <c r="C16" s="18">
        <v>50</v>
      </c>
      <c r="D16" s="68">
        <v>11.5</v>
      </c>
      <c r="E16" s="109"/>
      <c r="F16" s="23"/>
      <c r="G16" s="23"/>
      <c r="H16" s="23"/>
      <c r="I16" s="23"/>
      <c r="J16" s="78"/>
      <c r="K16" s="24"/>
      <c r="L16" s="79">
        <f>J16*C16</f>
        <v>0</v>
      </c>
    </row>
    <row r="17" spans="1:13" s="17" customFormat="1" ht="30" customHeight="1" thickBot="1">
      <c r="A17" s="76">
        <v>6159</v>
      </c>
      <c r="B17" s="102" t="s">
        <v>34</v>
      </c>
      <c r="C17" s="25">
        <v>140</v>
      </c>
      <c r="D17" s="70">
        <v>37</v>
      </c>
      <c r="E17" s="110"/>
      <c r="F17" s="27"/>
      <c r="G17" s="27"/>
      <c r="H17" s="27"/>
      <c r="I17" s="27"/>
      <c r="J17" s="28"/>
      <c r="K17" s="29"/>
      <c r="L17" s="30">
        <f t="shared" ref="L17" si="0">J17*C17</f>
        <v>0</v>
      </c>
    </row>
    <row r="18" spans="1:13" s="12" customFormat="1" ht="13.5" thickBot="1">
      <c r="A18" s="1"/>
      <c r="B18" s="1"/>
      <c r="C18" s="1"/>
      <c r="D18" s="31"/>
      <c r="E18" s="1"/>
      <c r="F18" s="1"/>
      <c r="G18" s="1"/>
      <c r="H18" s="1"/>
      <c r="I18" s="1"/>
      <c r="J18" s="32"/>
      <c r="K18" s="33"/>
      <c r="L18" s="34"/>
    </row>
    <row r="19" spans="1:13" ht="15" customHeight="1">
      <c r="A19" s="13"/>
      <c r="B19" s="13"/>
      <c r="C19" s="13"/>
      <c r="D19" s="35" t="s">
        <v>13</v>
      </c>
      <c r="E19" s="36"/>
      <c r="F19" s="36"/>
      <c r="G19" s="36"/>
      <c r="H19" s="36"/>
      <c r="I19" s="36"/>
      <c r="J19" s="37"/>
      <c r="K19" s="38"/>
      <c r="L19" s="39">
        <f>SUM(L14:L17)</f>
        <v>0</v>
      </c>
    </row>
    <row r="20" spans="1:13" s="13" customFormat="1" ht="15" customHeight="1">
      <c r="D20" s="40" t="s">
        <v>14</v>
      </c>
      <c r="E20" s="41"/>
      <c r="F20" s="41"/>
      <c r="G20" s="41"/>
      <c r="H20" s="41"/>
      <c r="I20" s="41"/>
      <c r="J20" s="42"/>
      <c r="K20" s="43"/>
      <c r="L20" s="44">
        <f>(C14*D14)+(C15*D15)+(C16*D16)+(C17*D17)</f>
        <v>10330</v>
      </c>
    </row>
    <row r="21" spans="1:13" s="13" customFormat="1" ht="15" customHeight="1" thickBot="1">
      <c r="D21" s="45" t="s">
        <v>15</v>
      </c>
      <c r="E21" s="46"/>
      <c r="F21" s="46"/>
      <c r="G21" s="46"/>
      <c r="H21" s="46"/>
      <c r="I21" s="46"/>
      <c r="J21" s="47"/>
      <c r="K21" s="48"/>
      <c r="L21" s="49">
        <f>L20-L19</f>
        <v>10330</v>
      </c>
    </row>
    <row r="22" spans="1:13" s="13" customFormat="1" ht="15" customHeight="1" thickBot="1">
      <c r="A22" s="1"/>
      <c r="B22" s="1"/>
      <c r="C22" s="1"/>
      <c r="D22" s="2"/>
      <c r="E22" s="1"/>
      <c r="F22" s="1"/>
      <c r="G22" s="1"/>
      <c r="H22" s="1"/>
      <c r="I22" s="1"/>
      <c r="J22" s="50"/>
      <c r="K22" s="51"/>
      <c r="L22" s="11"/>
    </row>
    <row r="23" spans="1:13" ht="15" customHeight="1">
      <c r="D23" s="52" t="s">
        <v>23</v>
      </c>
      <c r="E23" s="53"/>
      <c r="F23" s="53"/>
      <c r="G23" s="53"/>
      <c r="H23" s="53"/>
      <c r="I23" s="53"/>
      <c r="J23" s="54"/>
      <c r="K23" s="55"/>
      <c r="L23" s="56">
        <f>4*L19</f>
        <v>0</v>
      </c>
    </row>
    <row r="24" spans="1:13" ht="15" customHeight="1">
      <c r="D24" s="126" t="s">
        <v>24</v>
      </c>
      <c r="E24" s="127"/>
      <c r="F24" s="127"/>
      <c r="G24" s="127"/>
      <c r="H24" s="127"/>
      <c r="I24" s="127"/>
      <c r="J24" s="127"/>
      <c r="K24" s="128"/>
      <c r="L24" s="44">
        <f>4*L20</f>
        <v>41320</v>
      </c>
      <c r="M24" s="57"/>
    </row>
    <row r="25" spans="1:13" ht="15" customHeight="1">
      <c r="D25" s="58" t="s">
        <v>25</v>
      </c>
      <c r="E25" s="59"/>
      <c r="F25" s="59"/>
      <c r="G25" s="59"/>
      <c r="H25" s="59"/>
      <c r="I25" s="59"/>
      <c r="J25" s="59"/>
      <c r="K25" s="60"/>
      <c r="L25" s="61">
        <f>L23+(L23*K14)</f>
        <v>0</v>
      </c>
    </row>
    <row r="26" spans="1:13" ht="15" customHeight="1" thickBot="1">
      <c r="D26" s="62" t="s">
        <v>16</v>
      </c>
      <c r="E26" s="63"/>
      <c r="F26" s="63"/>
      <c r="G26" s="63"/>
      <c r="H26" s="63"/>
      <c r="I26" s="63"/>
      <c r="J26" s="64"/>
      <c r="K26" s="65"/>
      <c r="L26" s="66">
        <f>L24-L23</f>
        <v>41320</v>
      </c>
    </row>
    <row r="27" spans="1:13">
      <c r="K27" s="1"/>
      <c r="L27" s="9"/>
    </row>
  </sheetData>
  <mergeCells count="8">
    <mergeCell ref="A12:L12"/>
    <mergeCell ref="D24:K24"/>
    <mergeCell ref="A11:J11"/>
    <mergeCell ref="I2:L2"/>
    <mergeCell ref="A9:B9"/>
    <mergeCell ref="F9:G9"/>
    <mergeCell ref="J9:K9"/>
    <mergeCell ref="F10:G10"/>
  </mergeCells>
  <conditionalFormatting sqref="A14:A16">
    <cfRule type="duplicateValues" dxfId="22" priority="9"/>
    <cfRule type="duplicateValues" dxfId="21" priority="10"/>
  </conditionalFormatting>
  <conditionalFormatting sqref="A17">
    <cfRule type="duplicateValues" dxfId="20" priority="7"/>
    <cfRule type="duplicateValues" dxfId="19" priority="8"/>
  </conditionalFormatting>
  <conditionalFormatting sqref="B14:B17">
    <cfRule type="duplicateValues" dxfId="18" priority="1"/>
    <cfRule type="duplicateValues" dxfId="17" priority="2"/>
  </conditionalFormatting>
  <pageMargins left="0.7" right="0.7" top="0.75" bottom="0.75" header="0.3" footer="0.3"/>
  <pageSetup paperSize="9"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M25"/>
  <sheetViews>
    <sheetView showGridLines="0" topLeftCell="A23" zoomScaleNormal="100" workbookViewId="0">
      <selection activeCell="A26" sqref="A26:XFD41"/>
    </sheetView>
  </sheetViews>
  <sheetFormatPr defaultColWidth="53.140625" defaultRowHeight="12.75"/>
  <cols>
    <col min="1" max="1" width="13.7109375" style="1" customWidth="1"/>
    <col min="2" max="2" width="61.4257812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50" customWidth="1"/>
    <col min="11" max="11" width="6.7109375" style="51" bestFit="1" customWidth="1"/>
    <col min="12" max="12" width="15.85546875" style="11" bestFit="1" customWidth="1"/>
    <col min="13" max="13" width="11" style="1" customWidth="1"/>
    <col min="14" max="16384" width="53.140625" style="1"/>
  </cols>
  <sheetData>
    <row r="2" spans="1:12" ht="12.75" customHeight="1">
      <c r="I2" s="118" t="s">
        <v>20</v>
      </c>
      <c r="J2" s="118"/>
      <c r="K2" s="118"/>
      <c r="L2" s="118"/>
    </row>
    <row r="3" spans="1:12">
      <c r="L3" s="82" t="s">
        <v>26</v>
      </c>
    </row>
    <row r="7" spans="1:12" ht="23.25" customHeight="1">
      <c r="A7" s="3" t="s">
        <v>35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</row>
    <row r="9" spans="1:12" ht="18.75" customHeight="1" thickBot="1">
      <c r="A9" s="129" t="s">
        <v>0</v>
      </c>
      <c r="B9" s="129"/>
      <c r="C9" s="98"/>
      <c r="D9" s="99"/>
      <c r="E9" s="98"/>
      <c r="F9" s="120"/>
      <c r="G9" s="120"/>
      <c r="H9" s="98"/>
      <c r="I9" s="98"/>
      <c r="J9" s="130"/>
      <c r="K9" s="130"/>
      <c r="L9" s="100"/>
    </row>
    <row r="10" spans="1:12">
      <c r="A10" s="101"/>
      <c r="B10" s="101"/>
      <c r="C10" s="101"/>
      <c r="F10" s="122"/>
      <c r="G10" s="122"/>
      <c r="J10" s="8"/>
      <c r="K10" s="1"/>
      <c r="L10" s="9"/>
    </row>
    <row r="11" spans="1:12" s="12" customFormat="1" ht="15.75" customHeight="1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0"/>
      <c r="L11" s="11"/>
    </row>
    <row r="12" spans="1:12" s="13" customFormat="1" ht="24.95" customHeight="1" thickBot="1">
      <c r="A12" s="132" t="s">
        <v>21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4"/>
    </row>
    <row r="13" spans="1:12" s="17" customFormat="1" ht="25.5">
      <c r="A13" s="92" t="s">
        <v>1</v>
      </c>
      <c r="B13" s="93" t="s">
        <v>2</v>
      </c>
      <c r="C13" s="90" t="s">
        <v>3</v>
      </c>
      <c r="D13" s="91" t="s">
        <v>4</v>
      </c>
      <c r="E13" s="14" t="s">
        <v>5</v>
      </c>
      <c r="F13" s="14" t="s">
        <v>6</v>
      </c>
      <c r="G13" s="14" t="s">
        <v>7</v>
      </c>
      <c r="H13" s="14" t="s">
        <v>8</v>
      </c>
      <c r="I13" s="14" t="s">
        <v>9</v>
      </c>
      <c r="J13" s="15" t="s">
        <v>10</v>
      </c>
      <c r="K13" s="14" t="s">
        <v>11</v>
      </c>
      <c r="L13" s="16" t="s">
        <v>12</v>
      </c>
    </row>
    <row r="14" spans="1:12" s="17" customFormat="1" ht="30" customHeight="1" thickBot="1">
      <c r="A14" s="76">
        <v>49218</v>
      </c>
      <c r="B14" s="105" t="s">
        <v>51</v>
      </c>
      <c r="C14" s="77">
        <v>110</v>
      </c>
      <c r="D14" s="80">
        <v>56</v>
      </c>
      <c r="E14" s="109"/>
      <c r="F14" s="23"/>
      <c r="G14" s="23"/>
      <c r="H14" s="23"/>
      <c r="I14" s="23"/>
      <c r="J14" s="78"/>
      <c r="K14" s="24"/>
      <c r="L14" s="30">
        <f t="shared" ref="L14:L15" si="0">J14*C14</f>
        <v>0</v>
      </c>
    </row>
    <row r="15" spans="1:12" s="17" customFormat="1" ht="30" customHeight="1" thickBot="1">
      <c r="A15" s="76">
        <v>49805</v>
      </c>
      <c r="B15" s="105" t="s">
        <v>36</v>
      </c>
      <c r="C15" s="25">
        <v>110</v>
      </c>
      <c r="D15" s="26">
        <v>66.5</v>
      </c>
      <c r="E15" s="110"/>
      <c r="F15" s="27"/>
      <c r="G15" s="27"/>
      <c r="H15" s="27"/>
      <c r="I15" s="27"/>
      <c r="J15" s="28"/>
      <c r="K15" s="29"/>
      <c r="L15" s="30">
        <f t="shared" si="0"/>
        <v>0</v>
      </c>
    </row>
    <row r="16" spans="1:12" s="12" customFormat="1" ht="13.5" thickBot="1">
      <c r="A16" s="1"/>
      <c r="B16" s="1"/>
      <c r="C16" s="1"/>
      <c r="D16" s="31"/>
      <c r="E16" s="1"/>
      <c r="F16" s="1"/>
      <c r="G16" s="1"/>
      <c r="H16" s="1"/>
      <c r="I16" s="1"/>
      <c r="J16" s="32"/>
      <c r="K16" s="33"/>
      <c r="L16" s="34"/>
    </row>
    <row r="17" spans="1:13" ht="15" customHeight="1">
      <c r="A17" s="13"/>
      <c r="B17" s="13"/>
      <c r="C17" s="13"/>
      <c r="D17" s="35" t="s">
        <v>13</v>
      </c>
      <c r="E17" s="36"/>
      <c r="F17" s="36"/>
      <c r="G17" s="36"/>
      <c r="H17" s="36"/>
      <c r="I17" s="36"/>
      <c r="J17" s="37"/>
      <c r="K17" s="38"/>
      <c r="L17" s="39">
        <f>SUM(L14:L15)</f>
        <v>0</v>
      </c>
    </row>
    <row r="18" spans="1:13" s="13" customFormat="1" ht="15" customHeight="1">
      <c r="D18" s="40" t="s">
        <v>14</v>
      </c>
      <c r="E18" s="41"/>
      <c r="F18" s="41"/>
      <c r="G18" s="41"/>
      <c r="H18" s="41"/>
      <c r="I18" s="41"/>
      <c r="J18" s="42"/>
      <c r="K18" s="43"/>
      <c r="L18" s="44">
        <f>(C14*D14)+(C15*D15)</f>
        <v>13475</v>
      </c>
    </row>
    <row r="19" spans="1:13" s="13" customFormat="1" ht="15" customHeight="1" thickBot="1">
      <c r="D19" s="45" t="s">
        <v>15</v>
      </c>
      <c r="E19" s="46"/>
      <c r="F19" s="46"/>
      <c r="G19" s="46"/>
      <c r="H19" s="46"/>
      <c r="I19" s="46"/>
      <c r="J19" s="47"/>
      <c r="K19" s="48"/>
      <c r="L19" s="49">
        <f>L18-L17</f>
        <v>13475</v>
      </c>
    </row>
    <row r="20" spans="1:13" s="13" customFormat="1" ht="15" customHeight="1" thickBot="1">
      <c r="A20" s="1"/>
      <c r="B20" s="1"/>
      <c r="C20" s="1"/>
      <c r="D20" s="2"/>
      <c r="E20" s="1"/>
      <c r="F20" s="1"/>
      <c r="G20" s="1"/>
      <c r="H20" s="1"/>
      <c r="I20" s="1"/>
      <c r="J20" s="50"/>
      <c r="K20" s="51"/>
      <c r="L20" s="11"/>
    </row>
    <row r="21" spans="1:13" ht="15" customHeight="1">
      <c r="D21" s="52" t="s">
        <v>23</v>
      </c>
      <c r="E21" s="53"/>
      <c r="F21" s="53"/>
      <c r="G21" s="53"/>
      <c r="H21" s="53"/>
      <c r="I21" s="53"/>
      <c r="J21" s="54"/>
      <c r="K21" s="55"/>
      <c r="L21" s="56">
        <f>4*L17</f>
        <v>0</v>
      </c>
    </row>
    <row r="22" spans="1:13" ht="15" customHeight="1">
      <c r="D22" s="126" t="s">
        <v>24</v>
      </c>
      <c r="E22" s="127"/>
      <c r="F22" s="127"/>
      <c r="G22" s="127"/>
      <c r="H22" s="127"/>
      <c r="I22" s="127"/>
      <c r="J22" s="127"/>
      <c r="K22" s="128"/>
      <c r="L22" s="44">
        <f>4*L18</f>
        <v>53900</v>
      </c>
      <c r="M22" s="57"/>
    </row>
    <row r="23" spans="1:13" ht="15" customHeight="1">
      <c r="D23" s="58" t="s">
        <v>25</v>
      </c>
      <c r="E23" s="59"/>
      <c r="F23" s="59"/>
      <c r="G23" s="59"/>
      <c r="H23" s="59"/>
      <c r="I23" s="59"/>
      <c r="J23" s="59"/>
      <c r="K23" s="60"/>
      <c r="L23" s="61">
        <f>L21+(L21*K21)</f>
        <v>0</v>
      </c>
    </row>
    <row r="24" spans="1:13" ht="15" customHeight="1" thickBot="1">
      <c r="D24" s="62" t="s">
        <v>16</v>
      </c>
      <c r="E24" s="63"/>
      <c r="F24" s="63"/>
      <c r="G24" s="63"/>
      <c r="H24" s="63"/>
      <c r="I24" s="63"/>
      <c r="J24" s="64"/>
      <c r="K24" s="65"/>
      <c r="L24" s="66">
        <f>L22-L21</f>
        <v>53900</v>
      </c>
    </row>
    <row r="25" spans="1:13">
      <c r="K25" s="1"/>
      <c r="L25" s="9"/>
    </row>
  </sheetData>
  <mergeCells count="8">
    <mergeCell ref="D22:K22"/>
    <mergeCell ref="A11:J11"/>
    <mergeCell ref="A12:L12"/>
    <mergeCell ref="I2:L2"/>
    <mergeCell ref="A9:B9"/>
    <mergeCell ref="F9:G9"/>
    <mergeCell ref="J9:K9"/>
    <mergeCell ref="F10:G10"/>
  </mergeCells>
  <conditionalFormatting sqref="A14:B15">
    <cfRule type="duplicateValues" dxfId="16" priority="19"/>
  </conditionalFormatting>
  <pageMargins left="0.7" right="0.7" top="0.75" bottom="0.75" header="0.3" footer="0.3"/>
  <pageSetup paperSize="9"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P28"/>
  <sheetViews>
    <sheetView showGridLines="0" topLeftCell="A18" zoomScaleNormal="100" workbookViewId="0">
      <selection activeCell="A29" sqref="A29:XFD52"/>
    </sheetView>
  </sheetViews>
  <sheetFormatPr defaultColWidth="53.140625" defaultRowHeight="12.75"/>
  <cols>
    <col min="1" max="1" width="15" style="1" customWidth="1"/>
    <col min="2" max="2" width="55.2851562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50" customWidth="1"/>
    <col min="11" max="11" width="6.7109375" style="51" bestFit="1" customWidth="1"/>
    <col min="12" max="12" width="15.85546875" style="11" bestFit="1" customWidth="1"/>
    <col min="13" max="13" width="11" style="1" customWidth="1"/>
    <col min="14" max="14" width="15.7109375" style="1" customWidth="1"/>
    <col min="15" max="15" width="10.7109375" style="1" customWidth="1"/>
    <col min="16" max="16" width="16.28515625" style="1" customWidth="1"/>
    <col min="17" max="16384" width="53.140625" style="1"/>
  </cols>
  <sheetData>
    <row r="2" spans="1:12" ht="12.75" customHeight="1">
      <c r="I2" s="118" t="s">
        <v>20</v>
      </c>
      <c r="J2" s="118"/>
      <c r="K2" s="118"/>
      <c r="L2" s="118"/>
    </row>
    <row r="3" spans="1:12">
      <c r="L3" s="11" t="s">
        <v>26</v>
      </c>
    </row>
    <row r="7" spans="1:12" ht="23.25" customHeight="1">
      <c r="A7" s="3" t="s">
        <v>37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19" t="s">
        <v>0</v>
      </c>
      <c r="B9" s="119"/>
      <c r="C9" s="4"/>
      <c r="D9" s="5"/>
      <c r="E9" s="4"/>
      <c r="F9" s="120"/>
      <c r="G9" s="120"/>
      <c r="H9" s="4"/>
      <c r="I9" s="4"/>
      <c r="J9" s="121"/>
      <c r="K9" s="121"/>
      <c r="L9" s="6"/>
    </row>
    <row r="10" spans="1:12">
      <c r="A10" s="7"/>
      <c r="B10" s="7"/>
      <c r="C10" s="7"/>
      <c r="F10" s="122"/>
      <c r="G10" s="122"/>
      <c r="J10" s="8"/>
      <c r="K10" s="1"/>
      <c r="L10" s="9"/>
    </row>
    <row r="11" spans="1:12" s="12" customFormat="1" ht="15.75" customHeight="1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0"/>
      <c r="L11" s="11"/>
    </row>
    <row r="12" spans="1:12" s="13" customFormat="1" ht="24.95" customHeight="1" thickBot="1">
      <c r="A12" s="123" t="s">
        <v>21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</row>
    <row r="13" spans="1:12" s="17" customFormat="1" ht="25.5">
      <c r="A13" s="92" t="s">
        <v>1</v>
      </c>
      <c r="B13" s="93" t="s">
        <v>2</v>
      </c>
      <c r="C13" s="90" t="s">
        <v>3</v>
      </c>
      <c r="D13" s="91" t="s">
        <v>4</v>
      </c>
      <c r="E13" s="14" t="s">
        <v>5</v>
      </c>
      <c r="F13" s="14" t="s">
        <v>6</v>
      </c>
      <c r="G13" s="14" t="s">
        <v>7</v>
      </c>
      <c r="H13" s="14" t="s">
        <v>8</v>
      </c>
      <c r="I13" s="14" t="s">
        <v>9</v>
      </c>
      <c r="J13" s="15" t="s">
        <v>10</v>
      </c>
      <c r="K13" s="14" t="s">
        <v>11</v>
      </c>
      <c r="L13" s="16" t="s">
        <v>12</v>
      </c>
    </row>
    <row r="14" spans="1:12" s="17" customFormat="1" ht="30" customHeight="1" thickBot="1">
      <c r="A14" s="95">
        <v>44765</v>
      </c>
      <c r="B14" s="105" t="s">
        <v>38</v>
      </c>
      <c r="C14" s="25">
        <v>75</v>
      </c>
      <c r="D14" s="26">
        <v>130</v>
      </c>
      <c r="E14" s="110"/>
      <c r="F14" s="27"/>
      <c r="G14" s="27"/>
      <c r="H14" s="27"/>
      <c r="I14" s="27"/>
      <c r="J14" s="28"/>
      <c r="K14" s="29"/>
      <c r="L14" s="30">
        <f>J14*C14</f>
        <v>0</v>
      </c>
    </row>
    <row r="15" spans="1:12" s="17" customFormat="1" ht="30" customHeight="1" thickBot="1">
      <c r="A15" s="95">
        <v>44861</v>
      </c>
      <c r="B15" s="106" t="s">
        <v>39</v>
      </c>
      <c r="C15" s="25">
        <v>75</v>
      </c>
      <c r="D15" s="26">
        <v>130</v>
      </c>
      <c r="E15" s="110"/>
      <c r="F15" s="27"/>
      <c r="G15" s="27"/>
      <c r="H15" s="27"/>
      <c r="I15" s="27"/>
      <c r="J15" s="28"/>
      <c r="K15" s="29"/>
      <c r="L15" s="30">
        <f t="shared" ref="L15:L18" si="0">J15*C15</f>
        <v>0</v>
      </c>
    </row>
    <row r="16" spans="1:12" s="17" customFormat="1" ht="30" customHeight="1" thickBot="1">
      <c r="A16" s="95">
        <v>46433</v>
      </c>
      <c r="B16" s="106" t="s">
        <v>40</v>
      </c>
      <c r="C16" s="25">
        <v>30</v>
      </c>
      <c r="D16" s="26">
        <v>140</v>
      </c>
      <c r="E16" s="110"/>
      <c r="F16" s="27"/>
      <c r="G16" s="27"/>
      <c r="H16" s="27"/>
      <c r="I16" s="27"/>
      <c r="J16" s="28"/>
      <c r="K16" s="29"/>
      <c r="L16" s="30">
        <f>J16*C16</f>
        <v>0</v>
      </c>
    </row>
    <row r="17" spans="1:16" s="17" customFormat="1" ht="30" customHeight="1" thickBot="1">
      <c r="A17" s="74">
        <v>57367</v>
      </c>
      <c r="B17" s="105" t="s">
        <v>41</v>
      </c>
      <c r="C17" s="25">
        <v>120</v>
      </c>
      <c r="D17" s="26">
        <v>147.5</v>
      </c>
      <c r="E17" s="110"/>
      <c r="F17" s="27"/>
      <c r="G17" s="27"/>
      <c r="H17" s="27"/>
      <c r="I17" s="27"/>
      <c r="J17" s="28"/>
      <c r="K17" s="29"/>
      <c r="L17" s="30">
        <f t="shared" si="0"/>
        <v>0</v>
      </c>
    </row>
    <row r="18" spans="1:16" s="17" customFormat="1" ht="30" customHeight="1" thickBot="1">
      <c r="A18" s="95">
        <v>49806</v>
      </c>
      <c r="B18" s="75" t="s">
        <v>22</v>
      </c>
      <c r="C18" s="25">
        <v>300</v>
      </c>
      <c r="D18" s="26">
        <v>16</v>
      </c>
      <c r="E18" s="110"/>
      <c r="F18" s="27"/>
      <c r="G18" s="27"/>
      <c r="H18" s="27"/>
      <c r="I18" s="27"/>
      <c r="J18" s="28"/>
      <c r="K18" s="29"/>
      <c r="L18" s="30">
        <f t="shared" si="0"/>
        <v>0</v>
      </c>
      <c r="N18" s="111"/>
    </row>
    <row r="19" spans="1:16" s="12" customFormat="1" ht="17.25" customHeight="1" thickBot="1">
      <c r="A19" s="1"/>
      <c r="B19" s="1"/>
      <c r="C19" s="1"/>
      <c r="D19" s="31"/>
      <c r="E19" s="1"/>
      <c r="F19" s="1"/>
      <c r="G19" s="1"/>
      <c r="H19" s="1"/>
      <c r="I19" s="1"/>
      <c r="J19" s="32"/>
      <c r="K19" s="33"/>
      <c r="L19" s="34"/>
      <c r="N19" s="112"/>
    </row>
    <row r="20" spans="1:16" ht="15" customHeight="1">
      <c r="A20" s="13"/>
      <c r="B20" s="13"/>
      <c r="C20" s="13"/>
      <c r="D20" s="35" t="s">
        <v>13</v>
      </c>
      <c r="E20" s="36"/>
      <c r="F20" s="36"/>
      <c r="G20" s="36"/>
      <c r="H20" s="36"/>
      <c r="I20" s="36"/>
      <c r="J20" s="37"/>
      <c r="K20" s="38"/>
      <c r="L20" s="39">
        <f>SUM(L14:L18)</f>
        <v>0</v>
      </c>
      <c r="N20" s="113"/>
    </row>
    <row r="21" spans="1:16" s="13" customFormat="1" ht="15" customHeight="1">
      <c r="D21" s="40" t="s">
        <v>14</v>
      </c>
      <c r="E21" s="41"/>
      <c r="F21" s="41"/>
      <c r="G21" s="41"/>
      <c r="H21" s="41"/>
      <c r="I21" s="41"/>
      <c r="J21" s="42"/>
      <c r="K21" s="43"/>
      <c r="L21" s="44">
        <f>(C14*D14)+(C15*D15)+(C16*D16)+(C17*D17)+(C18*D18)</f>
        <v>46200</v>
      </c>
      <c r="N21" s="114"/>
    </row>
    <row r="22" spans="1:16" s="13" customFormat="1" ht="15" customHeight="1" thickBot="1">
      <c r="D22" s="45" t="s">
        <v>15</v>
      </c>
      <c r="E22" s="46"/>
      <c r="F22" s="46"/>
      <c r="G22" s="46"/>
      <c r="H22" s="46"/>
      <c r="I22" s="46"/>
      <c r="J22" s="47"/>
      <c r="K22" s="48"/>
      <c r="L22" s="49">
        <f>L21-L20</f>
        <v>46200</v>
      </c>
      <c r="N22" s="114"/>
      <c r="O22" s="114"/>
      <c r="P22" s="114"/>
    </row>
    <row r="23" spans="1:16" s="13" customFormat="1" ht="15" customHeight="1" thickBot="1">
      <c r="A23" s="1"/>
      <c r="B23" s="1"/>
      <c r="C23" s="1"/>
      <c r="D23" s="2"/>
      <c r="E23" s="1"/>
      <c r="F23" s="1"/>
      <c r="G23" s="1"/>
      <c r="H23" s="1"/>
      <c r="I23" s="1"/>
      <c r="J23" s="50"/>
      <c r="K23" s="51"/>
      <c r="L23" s="11"/>
      <c r="N23" s="114"/>
      <c r="O23" s="114"/>
      <c r="P23" s="114"/>
    </row>
    <row r="24" spans="1:16" ht="15" customHeight="1">
      <c r="D24" s="52" t="s">
        <v>23</v>
      </c>
      <c r="E24" s="53"/>
      <c r="F24" s="53"/>
      <c r="G24" s="53"/>
      <c r="H24" s="53"/>
      <c r="I24" s="53"/>
      <c r="J24" s="54"/>
      <c r="K24" s="55"/>
      <c r="L24" s="56">
        <f>4*L20</f>
        <v>0</v>
      </c>
    </row>
    <row r="25" spans="1:16" ht="15" customHeight="1">
      <c r="D25" s="126" t="s">
        <v>24</v>
      </c>
      <c r="E25" s="127"/>
      <c r="F25" s="127"/>
      <c r="G25" s="127"/>
      <c r="H25" s="127"/>
      <c r="I25" s="127"/>
      <c r="J25" s="127"/>
      <c r="K25" s="128"/>
      <c r="L25" s="44">
        <f>4*L21</f>
        <v>184800</v>
      </c>
      <c r="M25" s="57"/>
    </row>
    <row r="26" spans="1:16" ht="15" customHeight="1">
      <c r="D26" s="58" t="s">
        <v>25</v>
      </c>
      <c r="E26" s="59"/>
      <c r="F26" s="59"/>
      <c r="G26" s="59"/>
      <c r="H26" s="59"/>
      <c r="I26" s="59"/>
      <c r="J26" s="59"/>
      <c r="K26" s="60"/>
      <c r="L26" s="61">
        <f>L24+(L24*K14)</f>
        <v>0</v>
      </c>
    </row>
    <row r="27" spans="1:16" ht="15" customHeight="1" thickBot="1">
      <c r="D27" s="62" t="s">
        <v>16</v>
      </c>
      <c r="E27" s="63"/>
      <c r="F27" s="63"/>
      <c r="G27" s="63"/>
      <c r="H27" s="63"/>
      <c r="I27" s="63"/>
      <c r="J27" s="64"/>
      <c r="K27" s="65"/>
      <c r="L27" s="66">
        <f>L25-L24</f>
        <v>184800</v>
      </c>
    </row>
    <row r="28" spans="1:16">
      <c r="K28" s="1"/>
      <c r="L28" s="9"/>
    </row>
  </sheetData>
  <mergeCells count="8">
    <mergeCell ref="A12:L12"/>
    <mergeCell ref="D25:K25"/>
    <mergeCell ref="A11:J11"/>
    <mergeCell ref="I2:L2"/>
    <mergeCell ref="A9:B9"/>
    <mergeCell ref="F9:G9"/>
    <mergeCell ref="J9:K9"/>
    <mergeCell ref="F10:G10"/>
  </mergeCells>
  <conditionalFormatting sqref="A14:A17">
    <cfRule type="duplicateValues" dxfId="15" priority="7"/>
    <cfRule type="duplicateValues" dxfId="14" priority="8"/>
  </conditionalFormatting>
  <conditionalFormatting sqref="B14">
    <cfRule type="duplicateValues" dxfId="13" priority="5"/>
    <cfRule type="duplicateValues" dxfId="12" priority="6"/>
  </conditionalFormatting>
  <conditionalFormatting sqref="B15:B16">
    <cfRule type="duplicateValues" dxfId="11" priority="3"/>
    <cfRule type="duplicateValues" dxfId="10" priority="4"/>
  </conditionalFormatting>
  <conditionalFormatting sqref="B17">
    <cfRule type="duplicateValues" dxfId="9" priority="1"/>
    <cfRule type="duplicateValues" dxfId="8" priority="2"/>
  </conditionalFormatting>
  <pageMargins left="0.7" right="0.7" top="0.75" bottom="0.75" header="0.3" footer="0.3"/>
  <pageSetup paperSize="9"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2115-10E6-4ACE-9E4A-CEB05547097A}">
  <dimension ref="A2:M33"/>
  <sheetViews>
    <sheetView showGridLines="0" topLeftCell="A13" workbookViewId="0">
      <selection activeCell="A25" sqref="A25:XFD32"/>
    </sheetView>
  </sheetViews>
  <sheetFormatPr defaultColWidth="53.140625" defaultRowHeight="12.75"/>
  <cols>
    <col min="1" max="1" width="13.7109375" style="1" customWidth="1"/>
    <col min="2" max="2" width="52.570312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50" customWidth="1"/>
    <col min="11" max="11" width="6.7109375" style="51" bestFit="1" customWidth="1"/>
    <col min="12" max="12" width="15.85546875" style="11" bestFit="1" customWidth="1"/>
    <col min="13" max="13" width="11" style="1" customWidth="1"/>
    <col min="14" max="16384" width="53.140625" style="1"/>
  </cols>
  <sheetData>
    <row r="2" spans="1:12" ht="12.75" customHeight="1">
      <c r="I2" s="118" t="s">
        <v>20</v>
      </c>
      <c r="J2" s="118"/>
      <c r="K2" s="118"/>
      <c r="L2" s="118"/>
    </row>
    <row r="3" spans="1:12">
      <c r="L3" s="11" t="s">
        <v>26</v>
      </c>
    </row>
    <row r="7" spans="1:12" ht="23.25" customHeight="1">
      <c r="A7" s="3" t="s">
        <v>42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19" t="s">
        <v>0</v>
      </c>
      <c r="B9" s="119"/>
      <c r="C9" s="4"/>
      <c r="D9" s="5"/>
      <c r="E9" s="4"/>
      <c r="F9" s="120"/>
      <c r="G9" s="120"/>
      <c r="H9" s="4"/>
      <c r="I9" s="4"/>
      <c r="J9" s="121"/>
      <c r="K9" s="121"/>
      <c r="L9" s="6"/>
    </row>
    <row r="10" spans="1:12">
      <c r="A10" s="7"/>
      <c r="B10" s="7"/>
      <c r="C10" s="7"/>
      <c r="F10" s="122"/>
      <c r="G10" s="122"/>
      <c r="J10" s="8"/>
      <c r="K10" s="1"/>
      <c r="L10" s="9"/>
    </row>
    <row r="11" spans="1:12" s="12" customFormat="1" ht="15.75" customHeight="1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0"/>
      <c r="L11" s="11"/>
    </row>
    <row r="12" spans="1:12" s="13" customFormat="1" ht="24.95" customHeight="1" thickBot="1">
      <c r="A12" s="123" t="s">
        <v>21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</row>
    <row r="13" spans="1:12" s="17" customFormat="1" ht="25.5">
      <c r="A13" s="92" t="s">
        <v>1</v>
      </c>
      <c r="B13" s="93" t="s">
        <v>2</v>
      </c>
      <c r="C13" s="90" t="s">
        <v>3</v>
      </c>
      <c r="D13" s="91" t="s">
        <v>4</v>
      </c>
      <c r="E13" s="14" t="s">
        <v>5</v>
      </c>
      <c r="F13" s="14" t="s">
        <v>6</v>
      </c>
      <c r="G13" s="14" t="s">
        <v>7</v>
      </c>
      <c r="H13" s="14" t="s">
        <v>8</v>
      </c>
      <c r="I13" s="14" t="s">
        <v>9</v>
      </c>
      <c r="J13" s="15" t="s">
        <v>10</v>
      </c>
      <c r="K13" s="14" t="s">
        <v>11</v>
      </c>
      <c r="L13" s="16" t="s">
        <v>12</v>
      </c>
    </row>
    <row r="14" spans="1:12" s="17" customFormat="1" ht="30" customHeight="1" thickBot="1">
      <c r="A14" s="96">
        <v>57793</v>
      </c>
      <c r="B14" s="105" t="s">
        <v>43</v>
      </c>
      <c r="C14" s="25">
        <v>160</v>
      </c>
      <c r="D14" s="26">
        <v>100</v>
      </c>
      <c r="E14" s="27"/>
      <c r="F14" s="27"/>
      <c r="G14" s="27"/>
      <c r="H14" s="27"/>
      <c r="I14" s="27"/>
      <c r="J14" s="28"/>
      <c r="K14" s="29"/>
      <c r="L14" s="30">
        <f>C14*J14</f>
        <v>0</v>
      </c>
    </row>
    <row r="15" spans="1:12" s="12" customFormat="1" ht="17.25" customHeight="1" thickBot="1">
      <c r="A15" s="1"/>
      <c r="B15" s="1"/>
      <c r="C15" s="1"/>
      <c r="D15" s="31"/>
      <c r="E15" s="1"/>
      <c r="F15" s="1"/>
      <c r="G15" s="1"/>
      <c r="H15" s="1"/>
      <c r="I15" s="1"/>
      <c r="J15" s="32"/>
      <c r="K15" s="33"/>
      <c r="L15" s="34"/>
    </row>
    <row r="16" spans="1:12" ht="15" customHeight="1">
      <c r="A16" s="13"/>
      <c r="B16" s="13"/>
      <c r="C16" s="13"/>
      <c r="D16" s="35" t="s">
        <v>13</v>
      </c>
      <c r="E16" s="36"/>
      <c r="F16" s="36"/>
      <c r="G16" s="36"/>
      <c r="H16" s="36"/>
      <c r="I16" s="36"/>
      <c r="J16" s="37"/>
      <c r="K16" s="38"/>
      <c r="L16" s="39">
        <f>SUM(L14)</f>
        <v>0</v>
      </c>
    </row>
    <row r="17" spans="1:13" s="13" customFormat="1" ht="15" customHeight="1">
      <c r="D17" s="40" t="s">
        <v>14</v>
      </c>
      <c r="E17" s="41"/>
      <c r="F17" s="41"/>
      <c r="G17" s="41"/>
      <c r="H17" s="41"/>
      <c r="I17" s="41"/>
      <c r="J17" s="42"/>
      <c r="K17" s="43"/>
      <c r="L17" s="44">
        <f>(C14*D14)</f>
        <v>16000</v>
      </c>
    </row>
    <row r="18" spans="1:13" s="13" customFormat="1" ht="15" customHeight="1" thickBot="1">
      <c r="D18" s="45" t="s">
        <v>15</v>
      </c>
      <c r="E18" s="46"/>
      <c r="F18" s="46"/>
      <c r="G18" s="46"/>
      <c r="H18" s="46"/>
      <c r="I18" s="46"/>
      <c r="J18" s="47"/>
      <c r="K18" s="48"/>
      <c r="L18" s="49">
        <f>L17-L16</f>
        <v>16000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50"/>
      <c r="K19" s="51"/>
      <c r="L19" s="11"/>
    </row>
    <row r="20" spans="1:13" ht="15" customHeight="1">
      <c r="D20" s="52" t="s">
        <v>23</v>
      </c>
      <c r="E20" s="53"/>
      <c r="F20" s="53"/>
      <c r="G20" s="53"/>
      <c r="H20" s="53"/>
      <c r="I20" s="53"/>
      <c r="J20" s="54"/>
      <c r="K20" s="55"/>
      <c r="L20" s="56">
        <f>L16*4</f>
        <v>0</v>
      </c>
    </row>
    <row r="21" spans="1:13" ht="15" customHeight="1">
      <c r="D21" s="126" t="s">
        <v>24</v>
      </c>
      <c r="E21" s="127"/>
      <c r="F21" s="127"/>
      <c r="G21" s="127"/>
      <c r="H21" s="127"/>
      <c r="I21" s="127"/>
      <c r="J21" s="127"/>
      <c r="K21" s="128"/>
      <c r="L21" s="44">
        <f>4*L17</f>
        <v>64000</v>
      </c>
      <c r="M21" s="57"/>
    </row>
    <row r="22" spans="1:13" ht="15" customHeight="1">
      <c r="D22" s="58" t="s">
        <v>25</v>
      </c>
      <c r="E22" s="59"/>
      <c r="F22" s="59"/>
      <c r="G22" s="59"/>
      <c r="H22" s="59"/>
      <c r="I22" s="59"/>
      <c r="J22" s="59"/>
      <c r="K22" s="60"/>
      <c r="L22" s="61">
        <f>L20+(L20*K14)</f>
        <v>0</v>
      </c>
    </row>
    <row r="23" spans="1:13" ht="15" customHeight="1" thickBot="1">
      <c r="D23" s="62" t="s">
        <v>16</v>
      </c>
      <c r="E23" s="63"/>
      <c r="F23" s="63"/>
      <c r="G23" s="63"/>
      <c r="H23" s="63"/>
      <c r="I23" s="63"/>
      <c r="J23" s="64"/>
      <c r="K23" s="65"/>
      <c r="L23" s="66">
        <f>L21-L20</f>
        <v>64000</v>
      </c>
    </row>
    <row r="24" spans="1:13">
      <c r="K24" s="1"/>
      <c r="L24" s="9"/>
    </row>
    <row r="25" spans="1:13" ht="24.95" customHeight="1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</row>
    <row r="26" spans="1:13" ht="24.95" customHeight="1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</row>
    <row r="27" spans="1:13" ht="24.95" customHeight="1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</row>
    <row r="28" spans="1:13" ht="24.95" customHeight="1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</row>
    <row r="29" spans="1:13" ht="24.95" customHeight="1">
      <c r="A29" s="94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</row>
    <row r="30" spans="1:13" ht="24.95" customHeight="1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</row>
    <row r="31" spans="1:13" ht="24.95" customHeight="1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</row>
    <row r="32" spans="1:13" ht="24.95" customHeight="1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</row>
    <row r="33" spans="1:12" ht="24.95" customHeight="1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</row>
  </sheetData>
  <mergeCells count="8">
    <mergeCell ref="A12:L12"/>
    <mergeCell ref="D21:K21"/>
    <mergeCell ref="A11:J11"/>
    <mergeCell ref="I2:L2"/>
    <mergeCell ref="A9:B9"/>
    <mergeCell ref="F9:G9"/>
    <mergeCell ref="J9:K9"/>
    <mergeCell ref="F10:G10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M30"/>
  <sheetViews>
    <sheetView showGridLines="0" topLeftCell="A13" workbookViewId="0">
      <selection activeCell="A25" sqref="A25:XFD32"/>
    </sheetView>
  </sheetViews>
  <sheetFormatPr defaultColWidth="53.140625" defaultRowHeight="12.75"/>
  <cols>
    <col min="1" max="1" width="13.7109375" style="1" customWidth="1"/>
    <col min="2" max="2" width="62.570312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50" customWidth="1"/>
    <col min="11" max="11" width="6.7109375" style="51" bestFit="1" customWidth="1"/>
    <col min="12" max="12" width="15.85546875" style="11" bestFit="1" customWidth="1"/>
    <col min="13" max="13" width="11" style="1" customWidth="1"/>
    <col min="14" max="16384" width="53.140625" style="1"/>
  </cols>
  <sheetData>
    <row r="2" spans="1:12" ht="12.75" customHeight="1">
      <c r="I2" s="118" t="s">
        <v>20</v>
      </c>
      <c r="J2" s="118"/>
      <c r="K2" s="118"/>
      <c r="L2" s="118"/>
    </row>
    <row r="3" spans="1:12">
      <c r="L3" s="11" t="s">
        <v>26</v>
      </c>
    </row>
    <row r="7" spans="1:12" ht="23.25" customHeight="1">
      <c r="A7" s="3" t="s">
        <v>49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19" t="s">
        <v>0</v>
      </c>
      <c r="B9" s="119"/>
      <c r="C9" s="4"/>
      <c r="D9" s="5"/>
      <c r="E9" s="4"/>
      <c r="F9" s="120"/>
      <c r="G9" s="120"/>
      <c r="H9" s="4"/>
      <c r="I9" s="4"/>
      <c r="J9" s="121"/>
      <c r="K9" s="121"/>
      <c r="L9" s="6"/>
    </row>
    <row r="10" spans="1:12">
      <c r="A10" s="7"/>
      <c r="B10" s="7"/>
      <c r="C10" s="7"/>
      <c r="F10" s="122"/>
      <c r="G10" s="122"/>
      <c r="J10" s="8"/>
      <c r="K10" s="1"/>
      <c r="L10" s="9"/>
    </row>
    <row r="11" spans="1:12" s="12" customFormat="1" ht="15.75" customHeight="1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0"/>
      <c r="L11" s="11"/>
    </row>
    <row r="12" spans="1:12" s="13" customFormat="1" ht="24.95" customHeight="1">
      <c r="A12" s="123" t="s">
        <v>21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</row>
    <row r="13" spans="1:12" s="17" customFormat="1" ht="25.5">
      <c r="A13" s="86" t="s">
        <v>1</v>
      </c>
      <c r="B13" s="87" t="s">
        <v>2</v>
      </c>
      <c r="C13" s="88" t="s">
        <v>3</v>
      </c>
      <c r="D13" s="89" t="s">
        <v>4</v>
      </c>
      <c r="E13" s="83" t="s">
        <v>5</v>
      </c>
      <c r="F13" s="83" t="s">
        <v>6</v>
      </c>
      <c r="G13" s="83" t="s">
        <v>7</v>
      </c>
      <c r="H13" s="83" t="s">
        <v>8</v>
      </c>
      <c r="I13" s="83" t="s">
        <v>9</v>
      </c>
      <c r="J13" s="84" t="s">
        <v>10</v>
      </c>
      <c r="K13" s="83" t="s">
        <v>11</v>
      </c>
      <c r="L13" s="85" t="s">
        <v>12</v>
      </c>
    </row>
    <row r="14" spans="1:12" s="17" customFormat="1" ht="30" customHeight="1" thickBot="1">
      <c r="A14" s="96">
        <v>49804</v>
      </c>
      <c r="B14" s="103" t="s">
        <v>50</v>
      </c>
      <c r="C14" s="25">
        <v>1200</v>
      </c>
      <c r="D14" s="26">
        <v>61.5</v>
      </c>
      <c r="E14" s="110"/>
      <c r="F14" s="27"/>
      <c r="G14" s="27"/>
      <c r="H14" s="27"/>
      <c r="I14" s="27"/>
      <c r="J14" s="28"/>
      <c r="K14" s="29"/>
      <c r="L14" s="30">
        <f>C14*J14</f>
        <v>0</v>
      </c>
    </row>
    <row r="15" spans="1:12" s="12" customFormat="1" ht="13.5" thickBot="1">
      <c r="A15" s="1"/>
      <c r="B15" s="1"/>
      <c r="C15" s="1"/>
      <c r="D15" s="31"/>
      <c r="E15" s="1"/>
      <c r="F15" s="1"/>
      <c r="G15" s="1"/>
      <c r="H15" s="1"/>
      <c r="I15" s="1"/>
      <c r="J15" s="32"/>
      <c r="K15" s="33"/>
      <c r="L15" s="34"/>
    </row>
    <row r="16" spans="1:12" ht="15" customHeight="1">
      <c r="A16" s="13"/>
      <c r="B16" s="13"/>
      <c r="C16" s="13"/>
      <c r="D16" s="35" t="s">
        <v>13</v>
      </c>
      <c r="E16" s="36"/>
      <c r="F16" s="36"/>
      <c r="G16" s="36"/>
      <c r="H16" s="36"/>
      <c r="I16" s="36"/>
      <c r="J16" s="37"/>
      <c r="K16" s="38"/>
      <c r="L16" s="39">
        <f>SUM(L14)</f>
        <v>0</v>
      </c>
    </row>
    <row r="17" spans="1:13" s="13" customFormat="1" ht="15" customHeight="1">
      <c r="D17" s="40" t="s">
        <v>14</v>
      </c>
      <c r="E17" s="41"/>
      <c r="F17" s="41"/>
      <c r="G17" s="41"/>
      <c r="H17" s="41"/>
      <c r="I17" s="41"/>
      <c r="J17" s="42"/>
      <c r="K17" s="43"/>
      <c r="L17" s="44">
        <f>(C14*D14)</f>
        <v>73800</v>
      </c>
    </row>
    <row r="18" spans="1:13" s="13" customFormat="1" ht="15" customHeight="1" thickBot="1">
      <c r="D18" s="45" t="s">
        <v>15</v>
      </c>
      <c r="E18" s="46"/>
      <c r="F18" s="46"/>
      <c r="G18" s="46"/>
      <c r="H18" s="46"/>
      <c r="I18" s="46"/>
      <c r="J18" s="47"/>
      <c r="K18" s="48"/>
      <c r="L18" s="49">
        <f>L17-L16</f>
        <v>73800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50"/>
      <c r="K19" s="51"/>
      <c r="L19" s="11"/>
    </row>
    <row r="20" spans="1:13" ht="15" customHeight="1">
      <c r="D20" s="52" t="s">
        <v>23</v>
      </c>
      <c r="E20" s="53"/>
      <c r="F20" s="53"/>
      <c r="G20" s="53"/>
      <c r="H20" s="53"/>
      <c r="I20" s="53"/>
      <c r="J20" s="54"/>
      <c r="K20" s="55"/>
      <c r="L20" s="56">
        <f>L16*4</f>
        <v>0</v>
      </c>
    </row>
    <row r="21" spans="1:13" ht="15" customHeight="1">
      <c r="D21" s="126" t="s">
        <v>24</v>
      </c>
      <c r="E21" s="127"/>
      <c r="F21" s="127"/>
      <c r="G21" s="127"/>
      <c r="H21" s="127"/>
      <c r="I21" s="127"/>
      <c r="J21" s="127"/>
      <c r="K21" s="128"/>
      <c r="L21" s="44">
        <f>4*L17</f>
        <v>295200</v>
      </c>
      <c r="M21" s="57"/>
    </row>
    <row r="22" spans="1:13" ht="15" customHeight="1">
      <c r="D22" s="58" t="s">
        <v>25</v>
      </c>
      <c r="E22" s="59"/>
      <c r="F22" s="59"/>
      <c r="G22" s="59"/>
      <c r="H22" s="59"/>
      <c r="I22" s="59"/>
      <c r="J22" s="59"/>
      <c r="K22" s="60"/>
      <c r="L22" s="61">
        <f>L20+(L20*K14)</f>
        <v>0</v>
      </c>
    </row>
    <row r="23" spans="1:13" ht="15" customHeight="1" thickBot="1">
      <c r="D23" s="62" t="s">
        <v>16</v>
      </c>
      <c r="E23" s="63"/>
      <c r="F23" s="63"/>
      <c r="G23" s="63"/>
      <c r="H23" s="63"/>
      <c r="I23" s="63"/>
      <c r="J23" s="64"/>
      <c r="K23" s="65"/>
      <c r="L23" s="66">
        <f>L21-L20</f>
        <v>295200</v>
      </c>
    </row>
    <row r="24" spans="1:13">
      <c r="K24" s="1"/>
      <c r="L24" s="9"/>
    </row>
    <row r="25" spans="1:13" ht="24.95" customHeight="1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</row>
    <row r="26" spans="1:13" ht="24.95" customHeight="1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</row>
    <row r="27" spans="1:13" ht="24.95" customHeight="1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</row>
    <row r="28" spans="1:13" ht="24.95" customHeight="1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</row>
    <row r="29" spans="1:13" ht="24.95" customHeight="1">
      <c r="A29" s="94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</row>
    <row r="30" spans="1:13" ht="24.95" customHeight="1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</row>
  </sheetData>
  <mergeCells count="8">
    <mergeCell ref="A12:L12"/>
    <mergeCell ref="D21:K21"/>
    <mergeCell ref="A11:J11"/>
    <mergeCell ref="I2:L2"/>
    <mergeCell ref="A9:B9"/>
    <mergeCell ref="F9:G9"/>
    <mergeCell ref="J9:K9"/>
    <mergeCell ref="F10:G10"/>
  </mergeCells>
  <conditionalFormatting sqref="A14">
    <cfRule type="duplicateValues" dxfId="7" priority="13"/>
  </conditionalFormatting>
  <conditionalFormatting sqref="B14">
    <cfRule type="duplicateValues" dxfId="6" priority="14"/>
  </conditionalFormatting>
  <pageMargins left="0.7" right="0.7" top="0.75" bottom="0.75" header="0.3" footer="0.3"/>
  <pageSetup paperSize="9" scale="6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C8599-93E8-48AD-AEFD-7EF9C7D584A0}">
  <sheetPr>
    <pageSetUpPr fitToPage="1"/>
  </sheetPr>
  <dimension ref="A2:M31"/>
  <sheetViews>
    <sheetView showGridLines="0" topLeftCell="A11" workbookViewId="0">
      <selection activeCell="A25" sqref="A25:XFD31"/>
    </sheetView>
  </sheetViews>
  <sheetFormatPr defaultColWidth="53.140625" defaultRowHeight="12.75"/>
  <cols>
    <col min="1" max="1" width="13.7109375" style="1" customWidth="1"/>
    <col min="2" max="2" width="62.570312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50" customWidth="1"/>
    <col min="11" max="11" width="6.7109375" style="51" bestFit="1" customWidth="1"/>
    <col min="12" max="12" width="15.85546875" style="11" bestFit="1" customWidth="1"/>
    <col min="13" max="13" width="11" style="1" customWidth="1"/>
    <col min="14" max="16384" width="53.140625" style="1"/>
  </cols>
  <sheetData>
    <row r="2" spans="1:12" ht="12.75" customHeight="1">
      <c r="I2" s="118" t="s">
        <v>20</v>
      </c>
      <c r="J2" s="118"/>
      <c r="K2" s="118"/>
      <c r="L2" s="118"/>
    </row>
    <row r="3" spans="1:12">
      <c r="L3" s="11" t="s">
        <v>26</v>
      </c>
    </row>
    <row r="7" spans="1:12" ht="23.25" customHeight="1">
      <c r="A7" s="3" t="s">
        <v>47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19" t="s">
        <v>0</v>
      </c>
      <c r="B9" s="119"/>
      <c r="C9" s="4"/>
      <c r="D9" s="5"/>
      <c r="E9" s="4"/>
      <c r="F9" s="120"/>
      <c r="G9" s="120"/>
      <c r="H9" s="4"/>
      <c r="I9" s="4"/>
      <c r="J9" s="121"/>
      <c r="K9" s="121"/>
      <c r="L9" s="6"/>
    </row>
    <row r="10" spans="1:12">
      <c r="A10" s="7"/>
      <c r="B10" s="7"/>
      <c r="C10" s="7"/>
      <c r="F10" s="122"/>
      <c r="G10" s="122"/>
      <c r="J10" s="8"/>
      <c r="K10" s="1"/>
      <c r="L10" s="9"/>
    </row>
    <row r="11" spans="1:12" s="12" customFormat="1" ht="15.75" customHeight="1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0"/>
      <c r="L11" s="11"/>
    </row>
    <row r="12" spans="1:12" s="13" customFormat="1" ht="24.95" customHeight="1">
      <c r="A12" s="123" t="s">
        <v>21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</row>
    <row r="13" spans="1:12" s="17" customFormat="1" ht="25.5">
      <c r="A13" s="86" t="s">
        <v>1</v>
      </c>
      <c r="B13" s="87" t="s">
        <v>2</v>
      </c>
      <c r="C13" s="88" t="s">
        <v>3</v>
      </c>
      <c r="D13" s="89" t="s">
        <v>4</v>
      </c>
      <c r="E13" s="83" t="s">
        <v>5</v>
      </c>
      <c r="F13" s="83" t="s">
        <v>6</v>
      </c>
      <c r="G13" s="83" t="s">
        <v>7</v>
      </c>
      <c r="H13" s="83" t="s">
        <v>8</v>
      </c>
      <c r="I13" s="83" t="s">
        <v>9</v>
      </c>
      <c r="J13" s="84" t="s">
        <v>10</v>
      </c>
      <c r="K13" s="83" t="s">
        <v>11</v>
      </c>
      <c r="L13" s="85" t="s">
        <v>12</v>
      </c>
    </row>
    <row r="14" spans="1:12" s="17" customFormat="1" ht="30" customHeight="1" thickBot="1">
      <c r="A14" s="96">
        <v>57794</v>
      </c>
      <c r="B14" s="103" t="s">
        <v>48</v>
      </c>
      <c r="C14" s="25">
        <v>800</v>
      </c>
      <c r="D14" s="26">
        <v>70</v>
      </c>
      <c r="E14" s="27"/>
      <c r="F14" s="27"/>
      <c r="G14" s="27"/>
      <c r="H14" s="27"/>
      <c r="I14" s="27"/>
      <c r="J14" s="28"/>
      <c r="K14" s="29"/>
      <c r="L14" s="30">
        <f t="shared" ref="L14" si="0">J14*C14</f>
        <v>0</v>
      </c>
    </row>
    <row r="15" spans="1:12" s="12" customFormat="1" ht="13.5" thickBot="1">
      <c r="A15" s="1"/>
      <c r="B15" s="1"/>
      <c r="C15" s="1"/>
      <c r="D15" s="31"/>
      <c r="E15" s="1"/>
      <c r="F15" s="1"/>
      <c r="G15" s="1"/>
      <c r="H15" s="1"/>
      <c r="I15" s="1"/>
      <c r="J15" s="32"/>
      <c r="K15" s="33"/>
      <c r="L15" s="34"/>
    </row>
    <row r="16" spans="1:12" ht="15" customHeight="1">
      <c r="A16" s="13"/>
      <c r="B16" s="13"/>
      <c r="C16" s="13"/>
      <c r="D16" s="35" t="s">
        <v>13</v>
      </c>
      <c r="E16" s="36"/>
      <c r="F16" s="36"/>
      <c r="G16" s="36"/>
      <c r="H16" s="36"/>
      <c r="I16" s="36"/>
      <c r="J16" s="37"/>
      <c r="K16" s="38"/>
      <c r="L16" s="39">
        <f>SUM(L14:L14)</f>
        <v>0</v>
      </c>
    </row>
    <row r="17" spans="1:13" s="13" customFormat="1" ht="15" customHeight="1">
      <c r="D17" s="40" t="s">
        <v>14</v>
      </c>
      <c r="E17" s="41"/>
      <c r="F17" s="41"/>
      <c r="G17" s="41"/>
      <c r="H17" s="41"/>
      <c r="I17" s="41"/>
      <c r="J17" s="42"/>
      <c r="K17" s="43"/>
      <c r="L17" s="44">
        <f>(C14*D14)</f>
        <v>56000</v>
      </c>
    </row>
    <row r="18" spans="1:13" s="13" customFormat="1" ht="15" customHeight="1" thickBot="1">
      <c r="D18" s="45" t="s">
        <v>15</v>
      </c>
      <c r="E18" s="46"/>
      <c r="F18" s="46"/>
      <c r="G18" s="46"/>
      <c r="H18" s="46"/>
      <c r="I18" s="46"/>
      <c r="J18" s="47"/>
      <c r="K18" s="48"/>
      <c r="L18" s="49">
        <f>L17-L16</f>
        <v>56000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50"/>
      <c r="K19" s="51"/>
      <c r="L19" s="11"/>
    </row>
    <row r="20" spans="1:13" ht="15" customHeight="1">
      <c r="D20" s="52" t="s">
        <v>23</v>
      </c>
      <c r="E20" s="53"/>
      <c r="F20" s="53"/>
      <c r="G20" s="53"/>
      <c r="H20" s="53"/>
      <c r="I20" s="53"/>
      <c r="J20" s="54"/>
      <c r="K20" s="55"/>
      <c r="L20" s="56">
        <f>4*L16</f>
        <v>0</v>
      </c>
    </row>
    <row r="21" spans="1:13" ht="15" customHeight="1">
      <c r="D21" s="126" t="s">
        <v>24</v>
      </c>
      <c r="E21" s="127"/>
      <c r="F21" s="127"/>
      <c r="G21" s="127"/>
      <c r="H21" s="127"/>
      <c r="I21" s="127"/>
      <c r="J21" s="127"/>
      <c r="K21" s="128"/>
      <c r="L21" s="44">
        <f>4*L17</f>
        <v>224000</v>
      </c>
      <c r="M21" s="57"/>
    </row>
    <row r="22" spans="1:13" ht="15" customHeight="1">
      <c r="D22" s="58" t="s">
        <v>25</v>
      </c>
      <c r="E22" s="59"/>
      <c r="F22" s="59"/>
      <c r="G22" s="59"/>
      <c r="H22" s="59"/>
      <c r="I22" s="59"/>
      <c r="J22" s="59"/>
      <c r="K22" s="60"/>
      <c r="L22" s="61">
        <f>L20+(L20*K14)</f>
        <v>0</v>
      </c>
    </row>
    <row r="23" spans="1:13" ht="15" customHeight="1" thickBot="1">
      <c r="D23" s="62" t="s">
        <v>16</v>
      </c>
      <c r="E23" s="63"/>
      <c r="F23" s="63"/>
      <c r="G23" s="63"/>
      <c r="H23" s="63"/>
      <c r="I23" s="63"/>
      <c r="J23" s="64"/>
      <c r="K23" s="65"/>
      <c r="L23" s="66">
        <f>L21-L20</f>
        <v>224000</v>
      </c>
    </row>
    <row r="24" spans="1:13">
      <c r="K24" s="1"/>
      <c r="L24" s="9"/>
    </row>
    <row r="25" spans="1:13" ht="24.95" customHeight="1">
      <c r="A25" s="94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</row>
    <row r="26" spans="1:13" ht="24.95" customHeight="1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</row>
    <row r="27" spans="1:13" ht="24.95" customHeight="1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</row>
    <row r="28" spans="1:13" ht="24.95" customHeight="1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</row>
    <row r="29" spans="1:13" ht="24.95" customHeight="1">
      <c r="A29" s="94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</row>
    <row r="30" spans="1:13" ht="24.95" customHeight="1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</row>
    <row r="31" spans="1:13" ht="24.95" customHeight="1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</row>
  </sheetData>
  <mergeCells count="8">
    <mergeCell ref="A12:L12"/>
    <mergeCell ref="D21:K21"/>
    <mergeCell ref="A11:J11"/>
    <mergeCell ref="I2:L2"/>
    <mergeCell ref="A9:B9"/>
    <mergeCell ref="F9:G9"/>
    <mergeCell ref="J9:K9"/>
    <mergeCell ref="F10:G10"/>
  </mergeCells>
  <pageMargins left="0.7" right="0.7" top="0.75" bottom="0.75" header="0.3" footer="0.3"/>
  <pageSetup paperSize="9" scale="6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M27"/>
  <sheetViews>
    <sheetView showGridLines="0" topLeftCell="A13" workbookViewId="0">
      <selection activeCell="A26" sqref="A26:XFD32"/>
    </sheetView>
  </sheetViews>
  <sheetFormatPr defaultColWidth="53.140625" defaultRowHeight="12.75"/>
  <cols>
    <col min="1" max="1" width="13.7109375" style="1" customWidth="1"/>
    <col min="2" max="2" width="39.2851562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50" customWidth="1"/>
    <col min="11" max="11" width="6.7109375" style="51" bestFit="1" customWidth="1"/>
    <col min="12" max="12" width="18.7109375" style="11" customWidth="1"/>
    <col min="13" max="13" width="11" style="1" customWidth="1"/>
    <col min="14" max="16384" width="53.140625" style="1"/>
  </cols>
  <sheetData>
    <row r="2" spans="1:12" ht="12.75" customHeight="1">
      <c r="I2" s="118" t="s">
        <v>20</v>
      </c>
      <c r="J2" s="118"/>
      <c r="K2" s="118"/>
      <c r="L2" s="118"/>
    </row>
    <row r="3" spans="1:12">
      <c r="L3" s="82" t="s">
        <v>26</v>
      </c>
    </row>
    <row r="7" spans="1:12" ht="23.25" customHeight="1">
      <c r="A7" s="3" t="s">
        <v>28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19" t="s">
        <v>0</v>
      </c>
      <c r="B9" s="119"/>
      <c r="C9" s="4"/>
      <c r="D9" s="5"/>
      <c r="E9" s="4"/>
      <c r="F9" s="120"/>
      <c r="G9" s="120"/>
      <c r="H9" s="4"/>
      <c r="I9" s="4"/>
      <c r="J9" s="121"/>
      <c r="K9" s="121"/>
      <c r="L9" s="6"/>
    </row>
    <row r="10" spans="1:12">
      <c r="A10" s="7"/>
      <c r="B10" s="7"/>
      <c r="C10" s="7"/>
      <c r="F10" s="122"/>
      <c r="G10" s="122"/>
      <c r="J10" s="8"/>
      <c r="K10" s="1"/>
      <c r="L10" s="9"/>
    </row>
    <row r="11" spans="1:12" s="12" customFormat="1" ht="15.75" customHeight="1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0"/>
      <c r="L11" s="11"/>
    </row>
    <row r="12" spans="1:12" s="13" customFormat="1" ht="24.95" customHeight="1" thickBot="1">
      <c r="A12" s="123" t="s">
        <v>21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</row>
    <row r="13" spans="1:12" s="17" customFormat="1" ht="25.5">
      <c r="A13" s="92" t="s">
        <v>1</v>
      </c>
      <c r="B13" s="93" t="s">
        <v>2</v>
      </c>
      <c r="C13" s="90" t="s">
        <v>3</v>
      </c>
      <c r="D13" s="91" t="s">
        <v>4</v>
      </c>
      <c r="E13" s="14" t="s">
        <v>5</v>
      </c>
      <c r="F13" s="14" t="s">
        <v>6</v>
      </c>
      <c r="G13" s="14" t="s">
        <v>7</v>
      </c>
      <c r="H13" s="14" t="s">
        <v>8</v>
      </c>
      <c r="I13" s="14" t="s">
        <v>9</v>
      </c>
      <c r="J13" s="15" t="s">
        <v>10</v>
      </c>
      <c r="K13" s="14" t="s">
        <v>11</v>
      </c>
      <c r="L13" s="16" t="s">
        <v>12</v>
      </c>
    </row>
    <row r="14" spans="1:12" s="17" customFormat="1" ht="30" customHeight="1">
      <c r="A14" s="67">
        <v>60520</v>
      </c>
      <c r="B14" s="69" t="s">
        <v>44</v>
      </c>
      <c r="C14" s="71">
        <v>50</v>
      </c>
      <c r="D14" s="68">
        <v>215.2</v>
      </c>
      <c r="E14" s="19"/>
      <c r="F14" s="19"/>
      <c r="G14" s="19"/>
      <c r="H14" s="19"/>
      <c r="I14" s="19"/>
      <c r="J14" s="20"/>
      <c r="K14" s="21"/>
      <c r="L14" s="22">
        <f>C14*J14</f>
        <v>0</v>
      </c>
    </row>
    <row r="15" spans="1:12" s="17" customFormat="1" ht="30" customHeight="1">
      <c r="A15" s="67">
        <v>59915</v>
      </c>
      <c r="B15" s="81" t="s">
        <v>18</v>
      </c>
      <c r="C15" s="71">
        <v>300</v>
      </c>
      <c r="D15" s="68">
        <v>16</v>
      </c>
      <c r="E15" s="19"/>
      <c r="F15" s="19"/>
      <c r="G15" s="19"/>
      <c r="H15" s="19"/>
      <c r="I15" s="19"/>
      <c r="J15" s="20"/>
      <c r="K15" s="21"/>
      <c r="L15" s="22">
        <f>C15*J15</f>
        <v>0</v>
      </c>
    </row>
    <row r="16" spans="1:12" s="12" customFormat="1" ht="13.5" thickBot="1">
      <c r="A16" s="1"/>
      <c r="B16" s="1"/>
      <c r="C16" s="1"/>
      <c r="D16" s="31"/>
      <c r="E16" s="1"/>
      <c r="F16" s="1"/>
      <c r="G16" s="1"/>
      <c r="H16" s="1"/>
      <c r="I16" s="1"/>
      <c r="J16" s="32"/>
      <c r="K16" s="33"/>
      <c r="L16" s="34"/>
    </row>
    <row r="17" spans="1:13" ht="15" customHeight="1">
      <c r="A17" s="13"/>
      <c r="B17" s="13"/>
      <c r="C17" s="13"/>
      <c r="D17" s="35" t="s">
        <v>13</v>
      </c>
      <c r="E17" s="36"/>
      <c r="F17" s="36"/>
      <c r="G17" s="36"/>
      <c r="H17" s="36"/>
      <c r="I17" s="36"/>
      <c r="J17" s="37"/>
      <c r="K17" s="38"/>
      <c r="L17" s="39">
        <f>SUM(L14:L15)</f>
        <v>0</v>
      </c>
    </row>
    <row r="18" spans="1:13" s="13" customFormat="1" ht="15" customHeight="1">
      <c r="D18" s="40" t="s">
        <v>14</v>
      </c>
      <c r="E18" s="41"/>
      <c r="F18" s="41"/>
      <c r="G18" s="41"/>
      <c r="H18" s="41"/>
      <c r="I18" s="41"/>
      <c r="J18" s="42"/>
      <c r="K18" s="43"/>
      <c r="L18" s="44">
        <f>(C14*D14)+(C15*D15)</f>
        <v>15560</v>
      </c>
    </row>
    <row r="19" spans="1:13" s="13" customFormat="1" ht="15" customHeight="1" thickBot="1">
      <c r="D19" s="45" t="s">
        <v>15</v>
      </c>
      <c r="E19" s="46"/>
      <c r="F19" s="46"/>
      <c r="G19" s="46"/>
      <c r="H19" s="46"/>
      <c r="I19" s="46"/>
      <c r="J19" s="47"/>
      <c r="K19" s="48"/>
      <c r="L19" s="49">
        <f>L18-L17</f>
        <v>15560</v>
      </c>
    </row>
    <row r="20" spans="1:13" s="13" customFormat="1" ht="15" customHeight="1" thickBot="1">
      <c r="A20" s="1"/>
      <c r="B20" s="1"/>
      <c r="C20" s="1"/>
      <c r="D20" s="2"/>
      <c r="E20" s="1"/>
      <c r="F20" s="1"/>
      <c r="G20" s="1"/>
      <c r="H20" s="1"/>
      <c r="I20" s="1"/>
      <c r="J20" s="50"/>
      <c r="K20" s="51"/>
      <c r="L20" s="11"/>
    </row>
    <row r="21" spans="1:13" ht="15" customHeight="1">
      <c r="D21" s="52" t="s">
        <v>23</v>
      </c>
      <c r="E21" s="53"/>
      <c r="F21" s="53"/>
      <c r="G21" s="53"/>
      <c r="H21" s="53"/>
      <c r="I21" s="53"/>
      <c r="J21" s="54"/>
      <c r="K21" s="55"/>
      <c r="L21" s="56">
        <f>L17*4</f>
        <v>0</v>
      </c>
    </row>
    <row r="22" spans="1:13" ht="15" customHeight="1">
      <c r="D22" s="126" t="s">
        <v>24</v>
      </c>
      <c r="E22" s="127"/>
      <c r="F22" s="127"/>
      <c r="G22" s="127"/>
      <c r="H22" s="127"/>
      <c r="I22" s="127"/>
      <c r="J22" s="127"/>
      <c r="K22" s="128"/>
      <c r="L22" s="44">
        <f>4*L18</f>
        <v>62240</v>
      </c>
      <c r="M22" s="57"/>
    </row>
    <row r="23" spans="1:13" ht="15" customHeight="1">
      <c r="D23" s="58" t="s">
        <v>25</v>
      </c>
      <c r="E23" s="59"/>
      <c r="F23" s="59"/>
      <c r="G23" s="59"/>
      <c r="H23" s="59"/>
      <c r="I23" s="59"/>
      <c r="J23" s="59"/>
      <c r="K23" s="60"/>
      <c r="L23" s="61">
        <f>L21+(L21*K14)</f>
        <v>0</v>
      </c>
    </row>
    <row r="24" spans="1:13" ht="15" customHeight="1" thickBot="1">
      <c r="D24" s="62" t="s">
        <v>16</v>
      </c>
      <c r="E24" s="63"/>
      <c r="F24" s="63"/>
      <c r="G24" s="63"/>
      <c r="H24" s="63"/>
      <c r="I24" s="63"/>
      <c r="J24" s="64"/>
      <c r="K24" s="65"/>
      <c r="L24" s="66">
        <f>L22-L21</f>
        <v>62240</v>
      </c>
    </row>
    <row r="25" spans="1:13">
      <c r="K25" s="1"/>
      <c r="L25" s="9"/>
    </row>
    <row r="26" spans="1:13" ht="24.95" customHeight="1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</row>
    <row r="27" spans="1:13" ht="24.95" customHeight="1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</row>
  </sheetData>
  <mergeCells count="8">
    <mergeCell ref="A11:J11"/>
    <mergeCell ref="A12:L12"/>
    <mergeCell ref="D22:K22"/>
    <mergeCell ref="I2:L2"/>
    <mergeCell ref="A9:B9"/>
    <mergeCell ref="F9:G9"/>
    <mergeCell ref="J9:K9"/>
    <mergeCell ref="F10:G10"/>
  </mergeCells>
  <conditionalFormatting sqref="B15">
    <cfRule type="duplicateValues" dxfId="5" priority="1"/>
    <cfRule type="duplicateValues" dxfId="4" priority="2"/>
  </conditionalFormatting>
  <pageMargins left="0.7" right="0.7" top="0.75" bottom="0.75" header="0.3" footer="0.3"/>
  <pageSetup paperSize="9" scale="7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M24"/>
  <sheetViews>
    <sheetView showGridLines="0" workbookViewId="0">
      <selection activeCell="J14" sqref="J14"/>
    </sheetView>
  </sheetViews>
  <sheetFormatPr defaultColWidth="53.140625" defaultRowHeight="12.75"/>
  <cols>
    <col min="1" max="1" width="13.7109375" style="1" customWidth="1"/>
    <col min="2" max="2" width="39.2851562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50" customWidth="1"/>
    <col min="11" max="11" width="6.7109375" style="51" bestFit="1" customWidth="1"/>
    <col min="12" max="12" width="15.85546875" style="11" bestFit="1" customWidth="1"/>
    <col min="13" max="13" width="11" style="1" customWidth="1"/>
    <col min="14" max="16384" width="53.140625" style="1"/>
  </cols>
  <sheetData>
    <row r="2" spans="1:12" ht="12.75" customHeight="1">
      <c r="I2" s="118" t="s">
        <v>20</v>
      </c>
      <c r="J2" s="118"/>
      <c r="K2" s="118"/>
      <c r="L2" s="118"/>
    </row>
    <row r="3" spans="1:12">
      <c r="L3" s="82" t="s">
        <v>26</v>
      </c>
    </row>
    <row r="7" spans="1:12" ht="23.25" customHeight="1">
      <c r="A7" s="3" t="s">
        <v>45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19" t="s">
        <v>0</v>
      </c>
      <c r="B9" s="119"/>
      <c r="C9" s="4"/>
      <c r="D9" s="5"/>
      <c r="E9" s="4"/>
      <c r="F9" s="120"/>
      <c r="G9" s="120"/>
      <c r="H9" s="4"/>
      <c r="I9" s="4"/>
      <c r="J9" s="121"/>
      <c r="K9" s="121"/>
      <c r="L9" s="6"/>
    </row>
    <row r="10" spans="1:12">
      <c r="A10" s="7"/>
      <c r="B10" s="7"/>
      <c r="C10" s="7"/>
      <c r="F10" s="122"/>
      <c r="G10" s="122"/>
      <c r="J10" s="8"/>
      <c r="K10" s="1"/>
      <c r="L10" s="9"/>
    </row>
    <row r="11" spans="1:12" s="12" customFormat="1" ht="15.75" customHeight="1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0"/>
      <c r="L11" s="11"/>
    </row>
    <row r="12" spans="1:12" s="13" customFormat="1" ht="24.95" customHeight="1" thickBot="1">
      <c r="A12" s="123" t="s">
        <v>21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</row>
    <row r="13" spans="1:12" s="17" customFormat="1" ht="25.5">
      <c r="A13" s="92" t="s">
        <v>1</v>
      </c>
      <c r="B13" s="93" t="s">
        <v>2</v>
      </c>
      <c r="C13" s="90" t="s">
        <v>3</v>
      </c>
      <c r="D13" s="91" t="s">
        <v>4</v>
      </c>
      <c r="E13" s="14" t="s">
        <v>5</v>
      </c>
      <c r="F13" s="14" t="s">
        <v>6</v>
      </c>
      <c r="G13" s="14" t="s">
        <v>7</v>
      </c>
      <c r="H13" s="14" t="s">
        <v>8</v>
      </c>
      <c r="I13" s="14" t="s">
        <v>9</v>
      </c>
      <c r="J13" s="15" t="s">
        <v>10</v>
      </c>
      <c r="K13" s="14" t="s">
        <v>11</v>
      </c>
      <c r="L13" s="16" t="s">
        <v>12</v>
      </c>
    </row>
    <row r="14" spans="1:12" s="17" customFormat="1" ht="30" customHeight="1">
      <c r="A14" s="67">
        <v>44746</v>
      </c>
      <c r="B14" s="81" t="s">
        <v>46</v>
      </c>
      <c r="C14" s="71">
        <v>4000</v>
      </c>
      <c r="D14" s="68">
        <v>3.6</v>
      </c>
      <c r="E14" s="108"/>
      <c r="F14" s="19"/>
      <c r="G14" s="19"/>
      <c r="H14" s="19"/>
      <c r="I14" s="19"/>
      <c r="J14" s="20"/>
      <c r="K14" s="21"/>
      <c r="L14" s="22">
        <f>J14*C14</f>
        <v>0</v>
      </c>
    </row>
    <row r="15" spans="1:12" s="12" customFormat="1" ht="13.5" thickBot="1">
      <c r="A15" s="1"/>
      <c r="B15" s="1"/>
      <c r="C15" s="1"/>
      <c r="D15" s="31"/>
      <c r="E15" s="1"/>
      <c r="F15" s="1"/>
      <c r="G15" s="1"/>
      <c r="H15" s="1"/>
      <c r="I15" s="1"/>
      <c r="J15" s="32"/>
      <c r="K15" s="33"/>
      <c r="L15" s="34"/>
    </row>
    <row r="16" spans="1:12" ht="15" customHeight="1">
      <c r="A16" s="13"/>
      <c r="B16" s="13"/>
      <c r="C16" s="13"/>
      <c r="D16" s="35" t="s">
        <v>13</v>
      </c>
      <c r="E16" s="36"/>
      <c r="F16" s="36"/>
      <c r="G16" s="36"/>
      <c r="H16" s="36"/>
      <c r="I16" s="36"/>
      <c r="J16" s="37"/>
      <c r="K16" s="38"/>
      <c r="L16" s="39">
        <f>SUM(L14:L14)</f>
        <v>0</v>
      </c>
    </row>
    <row r="17" spans="1:13" s="13" customFormat="1" ht="15" customHeight="1">
      <c r="D17" s="40" t="s">
        <v>14</v>
      </c>
      <c r="E17" s="41"/>
      <c r="F17" s="41"/>
      <c r="G17" s="41"/>
      <c r="H17" s="41"/>
      <c r="I17" s="41"/>
      <c r="J17" s="42"/>
      <c r="K17" s="43"/>
      <c r="L17" s="44">
        <f>(C14*D14)</f>
        <v>14400</v>
      </c>
    </row>
    <row r="18" spans="1:13" s="13" customFormat="1" ht="15" customHeight="1" thickBot="1">
      <c r="D18" s="45" t="s">
        <v>15</v>
      </c>
      <c r="E18" s="46"/>
      <c r="F18" s="46"/>
      <c r="G18" s="46"/>
      <c r="H18" s="46"/>
      <c r="I18" s="46"/>
      <c r="J18" s="47"/>
      <c r="K18" s="48"/>
      <c r="L18" s="49">
        <f>L17-L16</f>
        <v>14400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50"/>
      <c r="K19" s="51"/>
      <c r="L19" s="11"/>
    </row>
    <row r="20" spans="1:13" ht="15" customHeight="1">
      <c r="D20" s="52" t="s">
        <v>23</v>
      </c>
      <c r="E20" s="53"/>
      <c r="F20" s="53"/>
      <c r="G20" s="53"/>
      <c r="H20" s="53"/>
      <c r="I20" s="53"/>
      <c r="J20" s="54"/>
      <c r="K20" s="55"/>
      <c r="L20" s="56">
        <f>4*L16</f>
        <v>0</v>
      </c>
    </row>
    <row r="21" spans="1:13" ht="15" customHeight="1">
      <c r="D21" s="126" t="s">
        <v>24</v>
      </c>
      <c r="E21" s="127"/>
      <c r="F21" s="127"/>
      <c r="G21" s="127"/>
      <c r="H21" s="127"/>
      <c r="I21" s="127"/>
      <c r="J21" s="127"/>
      <c r="K21" s="128"/>
      <c r="L21" s="44">
        <f>4*L17</f>
        <v>57600</v>
      </c>
      <c r="M21" s="57"/>
    </row>
    <row r="22" spans="1:13" ht="15" customHeight="1">
      <c r="D22" s="58" t="s">
        <v>25</v>
      </c>
      <c r="E22" s="59"/>
      <c r="F22" s="59"/>
      <c r="G22" s="59"/>
      <c r="H22" s="59"/>
      <c r="I22" s="59"/>
      <c r="J22" s="59"/>
      <c r="K22" s="60"/>
      <c r="L22" s="61">
        <f>L20+(L20*K14)</f>
        <v>0</v>
      </c>
    </row>
    <row r="23" spans="1:13" ht="15" customHeight="1" thickBot="1">
      <c r="D23" s="62" t="s">
        <v>16</v>
      </c>
      <c r="E23" s="63"/>
      <c r="F23" s="63"/>
      <c r="G23" s="63"/>
      <c r="H23" s="63"/>
      <c r="I23" s="63"/>
      <c r="J23" s="64"/>
      <c r="K23" s="65"/>
      <c r="L23" s="66">
        <f>L21-L20</f>
        <v>57600</v>
      </c>
    </row>
    <row r="24" spans="1:13">
      <c r="K24" s="1"/>
      <c r="L24" s="9"/>
    </row>
  </sheetData>
  <mergeCells count="8">
    <mergeCell ref="A12:L12"/>
    <mergeCell ref="D21:K21"/>
    <mergeCell ref="A11:J11"/>
    <mergeCell ref="I2:L2"/>
    <mergeCell ref="A9:B9"/>
    <mergeCell ref="F9:G9"/>
    <mergeCell ref="J9:K9"/>
    <mergeCell ref="F10:G10"/>
  </mergeCells>
  <conditionalFormatting sqref="B14">
    <cfRule type="duplicateValues" dxfId="3" priority="1"/>
    <cfRule type="duplicateValues" dxfId="2" priority="2"/>
  </conditionalFormatting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10</vt:i4>
      </vt:variant>
    </vt:vector>
  </HeadingPairs>
  <TitlesOfParts>
    <vt:vector size="10" baseType="lpstr">
      <vt:lpstr>Instruccions</vt:lpstr>
      <vt:lpstr>LOT 1 VIES CENTRALS</vt:lpstr>
      <vt:lpstr>LOT 2 CAT.VEN.CEN.A.PERIFERIC</vt:lpstr>
      <vt:lpstr>LOT 3 PICCS ALT FLUXE ONCO</vt:lpstr>
      <vt:lpstr>LOT 4 PICCS ALT FLUXE UCI</vt:lpstr>
      <vt:lpstr>LOT 5 LINIES MITGES ONCO</vt:lpstr>
      <vt:lpstr>LOT 6 LINIES MITJES UCI</vt:lpstr>
      <vt:lpstr>LOT 7 PICC PORT</vt:lpstr>
      <vt:lpstr>LOT 8 FIXADOR PICC</vt:lpstr>
      <vt:lpstr>LOT 9 HEPARINA</vt:lpstr>
    </vt:vector>
  </TitlesOfParts>
  <Company>Consorci Sanitari Integral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Noguera Jimeno</dc:creator>
  <cp:lastModifiedBy>Gabriela Rodriguez Garcia</cp:lastModifiedBy>
  <cp:lastPrinted>2025-04-30T10:27:33Z</cp:lastPrinted>
  <dcterms:created xsi:type="dcterms:W3CDTF">2022-06-13T11:25:24Z</dcterms:created>
  <dcterms:modified xsi:type="dcterms:W3CDTF">2025-11-05T13:16:00Z</dcterms:modified>
</cp:coreProperties>
</file>